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765" windowHeight="11685" tabRatio="846"/>
  </bookViews>
  <sheets>
    <sheet name="세입세출총괄(센터)" sheetId="2" r:id="rId1"/>
    <sheet name="세입세출총괄 (장기요양)" sheetId="8" r:id="rId2"/>
  </sheets>
  <externalReferences>
    <externalReference r:id="rId3"/>
  </externalReferences>
  <definedNames>
    <definedName name="_xlnm.Print_Area" localSheetId="1">'세입세출총괄 (장기요양)'!$A$1:$M$27</definedName>
  </definedNames>
  <calcPr calcId="145621"/>
</workbook>
</file>

<file path=xl/calcChain.xml><?xml version="1.0" encoding="utf-8"?>
<calcChain xmlns="http://schemas.openxmlformats.org/spreadsheetml/2006/main">
  <c r="M21" i="8" l="1"/>
  <c r="F16" i="8"/>
  <c r="D14" i="8"/>
  <c r="D13" i="8"/>
  <c r="E12" i="8"/>
  <c r="F12" i="8" s="1"/>
  <c r="E11" i="8"/>
  <c r="E10" i="8" s="1"/>
  <c r="F10" i="8" s="1"/>
  <c r="F9" i="8"/>
  <c r="E9" i="8"/>
  <c r="E8" i="8" s="1"/>
  <c r="E7" i="8" s="1"/>
  <c r="E6" i="8" s="1"/>
  <c r="F8" i="8"/>
  <c r="F7" i="8"/>
  <c r="J6" i="8"/>
  <c r="F6" i="8"/>
  <c r="D6" i="8"/>
  <c r="F11" i="8" l="1"/>
  <c r="N55" i="2" l="1"/>
  <c r="N54" i="2"/>
  <c r="N53" i="2"/>
  <c r="N52" i="2"/>
  <c r="N51" i="2"/>
  <c r="Q50" i="2"/>
  <c r="N50" i="2"/>
  <c r="P49" i="2"/>
  <c r="O49" i="2"/>
  <c r="O48" i="2" s="1"/>
  <c r="N49" i="2"/>
  <c r="Q49" i="2" s="1"/>
  <c r="P48" i="2"/>
  <c r="N48" i="2"/>
  <c r="Q48" i="2" s="1"/>
  <c r="N47" i="2"/>
  <c r="Q47" i="2" s="1"/>
  <c r="R47" i="2" s="1"/>
  <c r="P46" i="2"/>
  <c r="O46" i="2"/>
  <c r="P45" i="2"/>
  <c r="N29" i="2"/>
  <c r="E29" i="2"/>
  <c r="H29" i="2" s="1"/>
  <c r="I29" i="2" s="1"/>
  <c r="N28" i="2"/>
  <c r="Q28" i="2" s="1"/>
  <c r="E28" i="2"/>
  <c r="H28" i="2" s="1"/>
  <c r="N27" i="2"/>
  <c r="Q27" i="2" s="1"/>
  <c r="G27" i="2"/>
  <c r="E27" i="2"/>
  <c r="H27" i="2" s="1"/>
  <c r="I27" i="2" s="1"/>
  <c r="D27" i="2"/>
  <c r="O26" i="2"/>
  <c r="N26" i="2"/>
  <c r="Q26" i="2" s="1"/>
  <c r="G26" i="2"/>
  <c r="E26" i="2"/>
  <c r="H26" i="2" s="1"/>
  <c r="I26" i="2" s="1"/>
  <c r="D26" i="2"/>
  <c r="P25" i="2"/>
  <c r="O25" i="2"/>
  <c r="N25" i="2" s="1"/>
  <c r="Q25" i="2" s="1"/>
  <c r="E25" i="2"/>
  <c r="H25" i="2" s="1"/>
  <c r="I25" i="2" s="1"/>
  <c r="N24" i="2"/>
  <c r="Q24" i="2" s="1"/>
  <c r="R24" i="2" s="1"/>
  <c r="E24" i="2"/>
  <c r="H24" i="2" s="1"/>
  <c r="I24" i="2" s="1"/>
  <c r="Q23" i="2"/>
  <c r="R23" i="2" s="1"/>
  <c r="N23" i="2"/>
  <c r="G23" i="2"/>
  <c r="E23" i="2" s="1"/>
  <c r="H23" i="2" s="1"/>
  <c r="I23" i="2" s="1"/>
  <c r="D23" i="2"/>
  <c r="Q22" i="2"/>
  <c r="R22" i="2" s="1"/>
  <c r="N22" i="2"/>
  <c r="G22" i="2"/>
  <c r="E22" i="2" s="1"/>
  <c r="H22" i="2" s="1"/>
  <c r="I22" i="2" s="1"/>
  <c r="D22" i="2"/>
  <c r="Q21" i="2"/>
  <c r="R21" i="2" s="1"/>
  <c r="N21" i="2"/>
  <c r="E21" i="2"/>
  <c r="H21" i="2" s="1"/>
  <c r="I21" i="2" s="1"/>
  <c r="N20" i="2"/>
  <c r="Q20" i="2" s="1"/>
  <c r="R20" i="2" s="1"/>
  <c r="I20" i="2"/>
  <c r="G20" i="2"/>
  <c r="E20" i="2"/>
  <c r="H20" i="2" s="1"/>
  <c r="D20" i="2"/>
  <c r="D19" i="2" s="1"/>
  <c r="D6" i="2" s="1"/>
  <c r="P19" i="2"/>
  <c r="O19" i="2"/>
  <c r="N19" i="2" s="1"/>
  <c r="Q19" i="2" s="1"/>
  <c r="R19" i="2" s="1"/>
  <c r="G19" i="2"/>
  <c r="Q18" i="2"/>
  <c r="R18" i="2" s="1"/>
  <c r="N18" i="2"/>
  <c r="E18" i="2"/>
  <c r="H18" i="2" s="1"/>
  <c r="Q17" i="2"/>
  <c r="N17" i="2"/>
  <c r="E17" i="2"/>
  <c r="H17" i="2" s="1"/>
  <c r="N16" i="2"/>
  <c r="Q16" i="2" s="1"/>
  <c r="R16" i="2" s="1"/>
  <c r="G16" i="2"/>
  <c r="E16" i="2" s="1"/>
  <c r="H16" i="2" s="1"/>
  <c r="D16" i="2"/>
  <c r="Q15" i="2"/>
  <c r="R15" i="2" s="1"/>
  <c r="P15" i="2"/>
  <c r="O15" i="2"/>
  <c r="N15" i="2"/>
  <c r="H15" i="2"/>
  <c r="E15" i="2"/>
  <c r="Q14" i="2"/>
  <c r="R14" i="2" s="1"/>
  <c r="H14" i="2"/>
  <c r="E14" i="2"/>
  <c r="N13" i="2"/>
  <c r="Q13" i="2" s="1"/>
  <c r="R13" i="2" s="1"/>
  <c r="E13" i="2"/>
  <c r="H13" i="2" s="1"/>
  <c r="I13" i="2" s="1"/>
  <c r="R12" i="2"/>
  <c r="N12" i="2"/>
  <c r="Q12" i="2" s="1"/>
  <c r="H12" i="2"/>
  <c r="I12" i="2" s="1"/>
  <c r="F12" i="2"/>
  <c r="E12" i="2"/>
  <c r="D12" i="2"/>
  <c r="N11" i="2"/>
  <c r="Q11" i="2" s="1"/>
  <c r="R11" i="2" s="1"/>
  <c r="H11" i="2"/>
  <c r="I11" i="2" s="1"/>
  <c r="F11" i="2"/>
  <c r="E11" i="2"/>
  <c r="D11" i="2"/>
  <c r="Q10" i="2"/>
  <c r="N10" i="2"/>
  <c r="E10" i="2"/>
  <c r="H10" i="2" s="1"/>
  <c r="N9" i="2"/>
  <c r="Q9" i="2" s="1"/>
  <c r="R9" i="2" s="1"/>
  <c r="E9" i="2"/>
  <c r="H9" i="2" s="1"/>
  <c r="P8" i="2"/>
  <c r="P7" i="2" s="1"/>
  <c r="P6" i="2" s="1"/>
  <c r="O8" i="2"/>
  <c r="E8" i="2"/>
  <c r="H8" i="2" s="1"/>
  <c r="E7" i="2"/>
  <c r="H7" i="2" s="1"/>
  <c r="F6" i="2"/>
  <c r="N8" i="2" l="1"/>
  <c r="Q8" i="2" s="1"/>
  <c r="R8" i="2" s="1"/>
  <c r="O7" i="2"/>
  <c r="E19" i="2"/>
  <c r="H19" i="2" s="1"/>
  <c r="I19" i="2" s="1"/>
  <c r="G6" i="2"/>
  <c r="E6" i="2" s="1"/>
  <c r="H6" i="2" s="1"/>
  <c r="I6" i="2" s="1"/>
  <c r="N46" i="2"/>
  <c r="Q46" i="2" s="1"/>
  <c r="R46" i="2" s="1"/>
  <c r="O45" i="2"/>
  <c r="N45" i="2" s="1"/>
  <c r="Q45" i="2" s="1"/>
  <c r="R45" i="2" s="1"/>
  <c r="O6" i="2" l="1"/>
  <c r="N7" i="2"/>
  <c r="Q7" i="2" l="1"/>
  <c r="R7" i="2" s="1"/>
  <c r="N6" i="2"/>
  <c r="Q6" i="2" s="1"/>
  <c r="R6" i="2" s="1"/>
</calcChain>
</file>

<file path=xl/sharedStrings.xml><?xml version="1.0" encoding="utf-8"?>
<sst xmlns="http://schemas.openxmlformats.org/spreadsheetml/2006/main" count="179" uniqueCount="118">
  <si>
    <t>세                              입</t>
  </si>
  <si>
    <t>2020년도 서구노인복지관 재가노인지원센터 1차 추경 예산</t>
  </si>
  <si>
    <t xml:space="preserve">   세입ㆍ세출 총괄 Ⅰ                                                                                                                                                          (단위:천원)</t>
  </si>
  <si>
    <t>2020년 1차 추경 예산(B)</t>
  </si>
  <si>
    <t>512 전년도이월금(후원금)</t>
  </si>
  <si>
    <t>111   급      여</t>
  </si>
  <si>
    <t>133 공공요금 및 제세공과금</t>
  </si>
  <si>
    <t>116   기 타 후 생 경비</t>
  </si>
  <si>
    <t>02    보 조 금 수 입</t>
  </si>
  <si>
    <t>03    후 원 금 수 입</t>
  </si>
  <si>
    <t>115   사회보험부담비용</t>
  </si>
  <si>
    <t>사업수입</t>
  </si>
  <si>
    <t>자부담</t>
  </si>
  <si>
    <t>총  계</t>
  </si>
  <si>
    <t>보조금</t>
  </si>
  <si>
    <t>비  율</t>
  </si>
  <si>
    <t>액  수</t>
  </si>
  <si>
    <t>511 전년도이월금</t>
  </si>
  <si>
    <t>증(Δ)감(B)-(A)</t>
  </si>
  <si>
    <t>212 시설장비유지비</t>
  </si>
  <si>
    <t>123   회 의 비</t>
  </si>
  <si>
    <t>113   제  수  당</t>
  </si>
  <si>
    <t>122   직책보조비</t>
  </si>
  <si>
    <t>132 수용비 및 수수료</t>
  </si>
  <si>
    <t>311 프로그램 사업비</t>
  </si>
  <si>
    <t>111 장기요양급여</t>
  </si>
  <si>
    <t>05    이 월 금</t>
  </si>
  <si>
    <t>31 후 원 금 수 입</t>
  </si>
  <si>
    <t>증,(Δ)감(B)-(A)</t>
  </si>
  <si>
    <t>06    잡 수 입</t>
  </si>
  <si>
    <t>1013 기타  잡수입</t>
  </si>
  <si>
    <t>112   상  여  금</t>
  </si>
  <si>
    <t>21 보 조 금 수 입</t>
  </si>
  <si>
    <t>총          계</t>
  </si>
  <si>
    <t>121   기관운영비</t>
  </si>
  <si>
    <t>312 비지정후원금</t>
  </si>
  <si>
    <t>611 예금 이자수입</t>
  </si>
  <si>
    <t>2020년 
예산(B)</t>
  </si>
  <si>
    <t>04    전 입 금</t>
  </si>
  <si>
    <t>31 프로그램 사업비</t>
  </si>
  <si>
    <t>131 여      비</t>
  </si>
  <si>
    <t>03 프로그램 사업비</t>
  </si>
  <si>
    <t>11  사 업 수 입</t>
  </si>
  <si>
    <t>114   퇴직적립금</t>
  </si>
  <si>
    <t>01 사  무  비</t>
  </si>
  <si>
    <t>212 기타 보조금</t>
  </si>
  <si>
    <t>01    사 업 수 입</t>
  </si>
  <si>
    <t>1.  세입ㆍ세출 총괄 Ⅰ                                                                                                                                                                                                                                                    (단위:원)</t>
  </si>
  <si>
    <t>211 보조금</t>
  </si>
  <si>
    <t>51  이 월 금</t>
  </si>
  <si>
    <t>134 차량비</t>
  </si>
  <si>
    <t>61  잡 수 입</t>
  </si>
  <si>
    <t>411 법인전입금</t>
  </si>
  <si>
    <t>211 자산취득비</t>
  </si>
  <si>
    <t>02 재산조성비</t>
  </si>
  <si>
    <t>12 업무추진비</t>
  </si>
  <si>
    <t>612 기타 수입</t>
  </si>
  <si>
    <t>(단위:원)</t>
  </si>
  <si>
    <t>11 인 건 비</t>
  </si>
  <si>
    <t>411 잡지출</t>
  </si>
  <si>
    <t>04 잡지출</t>
  </si>
  <si>
    <t>41 전 입 금</t>
  </si>
  <si>
    <t>112 가산금</t>
  </si>
  <si>
    <t>41 잡지출</t>
  </si>
  <si>
    <t>13 운영비</t>
  </si>
  <si>
    <t>21 시설비</t>
  </si>
  <si>
    <t>311 지정후원금</t>
  </si>
  <si>
    <t>135 기타운영비</t>
  </si>
  <si>
    <t xml:space="preserve">                        </t>
  </si>
  <si>
    <t>관</t>
  </si>
  <si>
    <t>계</t>
  </si>
  <si>
    <t>항</t>
  </si>
  <si>
    <t xml:space="preserve"> </t>
  </si>
  <si>
    <t>목</t>
  </si>
  <si>
    <t>세                        출</t>
  </si>
  <si>
    <t>2020년도 서구노인복지관재가노인지원센터 장기요양서비스사업 1차 추경 예산</t>
  </si>
  <si>
    <t>1  세입ㆍ세출 총괄 Ⅰ                                                                                                                                                          (단위:천원)</t>
  </si>
  <si>
    <t>2020년
예산
(A)</t>
  </si>
  <si>
    <t>1차추경예산(B)</t>
  </si>
  <si>
    <t>1차 추경 예산(B)</t>
  </si>
  <si>
    <t>Δ76,163,800</t>
    <phoneticPr fontId="34" type="noConversion"/>
  </si>
  <si>
    <t>02    사 업 수 입</t>
  </si>
  <si>
    <t>Δ90,232,800</t>
    <phoneticPr fontId="34" type="noConversion"/>
  </si>
  <si>
    <t>21  사 업 수 입</t>
  </si>
  <si>
    <t>Δ78,730,000</t>
    <phoneticPr fontId="34" type="noConversion"/>
  </si>
  <si>
    <t>211 사업수입</t>
  </si>
  <si>
    <t>Δ15,696,000</t>
  </si>
  <si>
    <t>07    이   월   금</t>
  </si>
  <si>
    <t>112   제  수  당</t>
  </si>
  <si>
    <t>Δ69,950,000</t>
  </si>
  <si>
    <t>71 이  월  금</t>
  </si>
  <si>
    <t>115   퇴직금 및 퇴직적립금</t>
  </si>
  <si>
    <t>711 전년도 이월금</t>
  </si>
  <si>
    <t>116   사회보험부담금</t>
  </si>
  <si>
    <t>Δ30,808,000</t>
  </si>
  <si>
    <t>08    잡   수   입</t>
  </si>
  <si>
    <t>117   기타 후생경비</t>
  </si>
  <si>
    <t>81  잡  수  입</t>
  </si>
  <si>
    <t xml:space="preserve">12  업 무 추 진 비 </t>
  </si>
  <si>
    <t>Δ2,400,000</t>
  </si>
  <si>
    <t>812 기타 수입</t>
  </si>
  <si>
    <t>812 기타예금이자수입</t>
  </si>
  <si>
    <t>Δ7,252,800</t>
  </si>
  <si>
    <t>131   여      비</t>
  </si>
  <si>
    <t>132   수용비 및 수수료</t>
  </si>
  <si>
    <t>Δ4,602,800</t>
  </si>
  <si>
    <t>133   공공요금  
      및 제세공과금</t>
    <phoneticPr fontId="34" type="noConversion"/>
  </si>
  <si>
    <t>Δ650,000</t>
    <phoneticPr fontId="34" type="noConversion"/>
  </si>
  <si>
    <t>135   차 량 비</t>
  </si>
  <si>
    <t>Δ3,850,000</t>
  </si>
  <si>
    <t>137   기타운영비</t>
  </si>
  <si>
    <t>03 사업비</t>
  </si>
  <si>
    <t>Δ2,200,000</t>
  </si>
  <si>
    <t>31 사업비</t>
  </si>
  <si>
    <t>311 사업비</t>
  </si>
  <si>
    <t>04    잡   지  출</t>
  </si>
  <si>
    <t>41  잡  지  출</t>
  </si>
  <si>
    <t>411 잡 지 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</si>
</sst>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;[Red]#,##0"/>
    <numFmt numFmtId="178" formatCode="#,##0.0;[Red]#,##0.0"/>
  </numFmts>
  <fonts count="35" x14ac:knownFonts="1">
    <font>
      <sz val="11"/>
      <color rgb="FF000000"/>
      <name val="돋움"/>
    </font>
    <font>
      <sz val="11"/>
      <color rgb="FF000000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sz val="11"/>
      <color rgb="FF800080"/>
      <name val="맑은 고딕"/>
      <family val="3"/>
      <charset val="129"/>
    </font>
    <font>
      <sz val="11"/>
      <color rgb="FF993300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F99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b/>
      <sz val="12"/>
      <color rgb="FF000000"/>
      <name val="돋움"/>
      <family val="3"/>
      <charset val="129"/>
    </font>
    <font>
      <sz val="11"/>
      <color rgb="FF000000"/>
      <name val="굴림체"/>
      <family val="3"/>
      <charset val="129"/>
    </font>
    <font>
      <sz val="10"/>
      <color rgb="FF000000"/>
      <name val="굴림체"/>
      <family val="3"/>
      <charset val="129"/>
    </font>
    <font>
      <b/>
      <sz val="11"/>
      <color rgb="FF000000"/>
      <name val="굴림체"/>
      <family val="3"/>
      <charset val="129"/>
    </font>
    <font>
      <sz val="8"/>
      <color rgb="FF000000"/>
      <name val="굴림체"/>
      <family val="3"/>
      <charset val="129"/>
    </font>
    <font>
      <sz val="6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b/>
      <sz val="8"/>
      <color rgb="FF000000"/>
      <name val="돋움"/>
      <family val="3"/>
      <charset val="129"/>
    </font>
    <font>
      <sz val="10"/>
      <color rgb="FFFF0000"/>
      <name val="굴림체"/>
      <family val="3"/>
      <charset val="129"/>
    </font>
    <font>
      <sz val="10"/>
      <color rgb="FF191919"/>
      <name val="굴림체"/>
      <family val="3"/>
      <charset val="129"/>
    </font>
    <font>
      <sz val="10"/>
      <color rgb="FF000000"/>
      <name val="돋움"/>
      <family val="3"/>
      <charset val="129"/>
    </font>
    <font>
      <b/>
      <sz val="20"/>
      <color rgb="FF000000"/>
      <name val="맑은 고딕"/>
      <family val="3"/>
      <charset val="129"/>
    </font>
    <font>
      <b/>
      <sz val="10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</fonts>
  <fills count="24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</fills>
  <borders count="2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>
      <alignment vertical="center"/>
    </xf>
    <xf numFmtId="0" fontId="2" fillId="2" borderId="0">
      <alignment vertical="center"/>
    </xf>
    <xf numFmtId="0" fontId="2" fillId="3" borderId="0">
      <alignment vertical="center"/>
    </xf>
    <xf numFmtId="0" fontId="2" fillId="4" borderId="0">
      <alignment vertical="center"/>
    </xf>
    <xf numFmtId="0" fontId="2" fillId="5" borderId="0">
      <alignment vertical="center"/>
    </xf>
    <xf numFmtId="0" fontId="2" fillId="6" borderId="0">
      <alignment vertical="center"/>
    </xf>
    <xf numFmtId="0" fontId="2" fillId="7" borderId="0">
      <alignment vertical="center"/>
    </xf>
    <xf numFmtId="0" fontId="2" fillId="8" borderId="0">
      <alignment vertical="center"/>
    </xf>
    <xf numFmtId="0" fontId="2" fillId="9" borderId="0">
      <alignment vertical="center"/>
    </xf>
    <xf numFmtId="0" fontId="2" fillId="10" borderId="0">
      <alignment vertical="center"/>
    </xf>
    <xf numFmtId="0" fontId="2" fillId="5" borderId="0">
      <alignment vertical="center"/>
    </xf>
    <xf numFmtId="0" fontId="2" fillId="8" borderId="0">
      <alignment vertical="center"/>
    </xf>
    <xf numFmtId="0" fontId="2" fillId="11" borderId="0">
      <alignment vertical="center"/>
    </xf>
    <xf numFmtId="0" fontId="3" fillId="12" borderId="0">
      <alignment vertical="center"/>
    </xf>
    <xf numFmtId="0" fontId="3" fillId="9" borderId="0">
      <alignment vertical="center"/>
    </xf>
    <xf numFmtId="0" fontId="3" fillId="10" borderId="0">
      <alignment vertical="center"/>
    </xf>
    <xf numFmtId="0" fontId="3" fillId="13" borderId="0">
      <alignment vertical="center"/>
    </xf>
    <xf numFmtId="0" fontId="3" fillId="14" borderId="0">
      <alignment vertical="center"/>
    </xf>
    <xf numFmtId="0" fontId="3" fillId="15" borderId="0">
      <alignment vertical="center"/>
    </xf>
    <xf numFmtId="0" fontId="3" fillId="16" borderId="0">
      <alignment vertical="center"/>
    </xf>
    <xf numFmtId="0" fontId="3" fillId="17" borderId="0">
      <alignment vertical="center"/>
    </xf>
    <xf numFmtId="0" fontId="3" fillId="18" borderId="0">
      <alignment vertical="center"/>
    </xf>
    <xf numFmtId="0" fontId="3" fillId="13" borderId="0">
      <alignment vertical="center"/>
    </xf>
    <xf numFmtId="0" fontId="3" fillId="14" borderId="0">
      <alignment vertical="center"/>
    </xf>
    <xf numFmtId="0" fontId="3" fillId="19" borderId="0">
      <alignment vertical="center"/>
    </xf>
    <xf numFmtId="0" fontId="4" fillId="0" borderId="0">
      <alignment vertical="center"/>
    </xf>
    <xf numFmtId="0" fontId="5" fillId="20" borderId="1">
      <alignment vertical="center"/>
    </xf>
    <xf numFmtId="0" fontId="6" fillId="3" borderId="0">
      <alignment vertical="center"/>
    </xf>
    <xf numFmtId="0" fontId="33" fillId="21" borderId="2">
      <alignment vertical="center"/>
    </xf>
    <xf numFmtId="0" fontId="7" fillId="22" borderId="0">
      <alignment vertical="center"/>
    </xf>
    <xf numFmtId="0" fontId="8" fillId="0" borderId="0">
      <alignment vertical="center"/>
    </xf>
    <xf numFmtId="0" fontId="9" fillId="23" borderId="3">
      <alignment vertical="center"/>
    </xf>
    <xf numFmtId="41" fontId="33" fillId="0" borderId="0">
      <alignment vertical="center"/>
    </xf>
    <xf numFmtId="0" fontId="10" fillId="0" borderId="4">
      <alignment vertical="center"/>
    </xf>
    <xf numFmtId="0" fontId="11" fillId="0" borderId="5">
      <alignment vertical="center"/>
    </xf>
    <xf numFmtId="0" fontId="12" fillId="7" borderId="1">
      <alignment vertical="center"/>
    </xf>
    <xf numFmtId="0" fontId="13" fillId="0" borderId="0">
      <alignment vertical="center"/>
    </xf>
    <xf numFmtId="0" fontId="14" fillId="0" borderId="6">
      <alignment vertical="center"/>
    </xf>
    <xf numFmtId="0" fontId="15" fillId="0" borderId="7">
      <alignment vertical="center"/>
    </xf>
    <xf numFmtId="0" fontId="16" fillId="0" borderId="8">
      <alignment vertical="center"/>
    </xf>
    <xf numFmtId="0" fontId="16" fillId="0" borderId="0">
      <alignment vertical="center"/>
    </xf>
    <xf numFmtId="0" fontId="17" fillId="4" borderId="0">
      <alignment vertical="center"/>
    </xf>
    <xf numFmtId="0" fontId="18" fillId="20" borderId="9">
      <alignment vertical="center"/>
    </xf>
    <xf numFmtId="0" fontId="33" fillId="0" borderId="0">
      <alignment vertical="center"/>
    </xf>
    <xf numFmtId="0" fontId="1" fillId="0" borderId="0">
      <alignment vertical="center"/>
    </xf>
    <xf numFmtId="41" fontId="1" fillId="0" borderId="0">
      <alignment vertical="center"/>
    </xf>
  </cellStyleXfs>
  <cellXfs count="122">
    <xf numFmtId="0" fontId="0" fillId="0" borderId="0" xfId="0" applyNumberFormat="1">
      <alignment vertical="center"/>
    </xf>
    <xf numFmtId="0" fontId="0" fillId="0" borderId="10" xfId="43" applyNumberFormat="1" applyFont="1" applyBorder="1">
      <alignment vertical="center"/>
    </xf>
    <xf numFmtId="0" fontId="0" fillId="0" borderId="0" xfId="43" applyNumberFormat="1" applyFont="1" applyBorder="1">
      <alignment vertical="center"/>
    </xf>
    <xf numFmtId="0" fontId="19" fillId="0" borderId="0" xfId="43" applyNumberFormat="1" applyFont="1" applyAlignment="1">
      <alignment horizontal="center" vertical="center"/>
    </xf>
    <xf numFmtId="0" fontId="20" fillId="0" borderId="0" xfId="43" applyNumberFormat="1" applyFont="1">
      <alignment vertical="center"/>
    </xf>
    <xf numFmtId="0" fontId="23" fillId="0" borderId="0" xfId="43" applyNumberFormat="1" applyFont="1" applyFill="1" applyBorder="1" applyProtection="1">
      <alignment vertical="center"/>
    </xf>
    <xf numFmtId="0" fontId="23" fillId="0" borderId="0" xfId="43" applyNumberFormat="1" applyFont="1" applyFill="1" applyBorder="1" applyAlignment="1" applyProtection="1">
      <alignment vertical="center" wrapText="1"/>
    </xf>
    <xf numFmtId="176" fontId="24" fillId="0" borderId="0" xfId="43" applyNumberFormat="1" applyFont="1" applyFill="1" applyBorder="1" applyProtection="1">
      <alignment vertical="center"/>
    </xf>
    <xf numFmtId="176" fontId="24" fillId="0" borderId="0" xfId="43" applyNumberFormat="1" applyFont="1" applyFill="1" applyBorder="1" applyAlignment="1" applyProtection="1">
      <alignment horizontal="right" vertical="center"/>
    </xf>
    <xf numFmtId="10" fontId="24" fillId="0" borderId="0" xfId="43" applyNumberFormat="1" applyFont="1" applyFill="1" applyBorder="1" applyAlignment="1" applyProtection="1">
      <alignment horizontal="right" vertical="center"/>
    </xf>
    <xf numFmtId="176" fontId="23" fillId="0" borderId="0" xfId="43" applyNumberFormat="1" applyFont="1" applyFill="1" applyBorder="1" applyAlignment="1" applyProtection="1">
      <alignment horizontal="center" vertical="center"/>
    </xf>
    <xf numFmtId="0" fontId="0" fillId="0" borderId="0" xfId="43" applyNumberFormat="1" applyFont="1" applyFill="1" applyBorder="1" applyProtection="1">
      <alignment vertical="center"/>
    </xf>
    <xf numFmtId="0" fontId="21" fillId="0" borderId="10" xfId="43" applyNumberFormat="1" applyFont="1" applyFill="1" applyBorder="1" applyAlignment="1" applyProtection="1">
      <alignment vertical="center"/>
    </xf>
    <xf numFmtId="0" fontId="21" fillId="0" borderId="10" xfId="43" applyNumberFormat="1" applyFont="1" applyFill="1" applyBorder="1" applyAlignment="1" applyProtection="1">
      <alignment horizontal="left" vertical="center"/>
    </xf>
    <xf numFmtId="10" fontId="21" fillId="0" borderId="14" xfId="43" applyNumberFormat="1" applyFont="1" applyFill="1" applyBorder="1" applyAlignment="1" applyProtection="1">
      <alignment horizontal="right" vertical="center"/>
    </xf>
    <xf numFmtId="0" fontId="21" fillId="0" borderId="10" xfId="43" applyNumberFormat="1" applyFont="1" applyFill="1" applyBorder="1" applyAlignment="1" applyProtection="1">
      <alignment horizontal="left" vertical="center" wrapText="1"/>
    </xf>
    <xf numFmtId="176" fontId="21" fillId="0" borderId="10" xfId="43" applyNumberFormat="1" applyFont="1" applyFill="1" applyBorder="1" applyProtection="1">
      <alignment vertical="center"/>
    </xf>
    <xf numFmtId="176" fontId="21" fillId="0" borderId="10" xfId="43" applyNumberFormat="1" applyFont="1" applyFill="1" applyBorder="1" applyAlignment="1" applyProtection="1">
      <alignment vertical="center"/>
    </xf>
    <xf numFmtId="0" fontId="21" fillId="0" borderId="10" xfId="43" applyNumberFormat="1" applyFont="1" applyFill="1" applyBorder="1" applyProtection="1">
      <alignment vertical="center"/>
    </xf>
    <xf numFmtId="0" fontId="21" fillId="0" borderId="10" xfId="43" applyNumberFormat="1" applyFont="1" applyFill="1" applyBorder="1" applyAlignment="1" applyProtection="1">
      <alignment vertical="center" wrapText="1"/>
    </xf>
    <xf numFmtId="10" fontId="21" fillId="0" borderId="15" xfId="43" applyNumberFormat="1" applyFont="1" applyFill="1" applyBorder="1" applyAlignment="1" applyProtection="1">
      <alignment horizontal="right" vertical="center"/>
    </xf>
    <xf numFmtId="176" fontId="21" fillId="0" borderId="15" xfId="43" applyNumberFormat="1" applyFont="1" applyFill="1" applyBorder="1" applyAlignment="1" applyProtection="1">
      <alignment vertical="center"/>
    </xf>
    <xf numFmtId="0" fontId="27" fillId="0" borderId="0" xfId="43" applyNumberFormat="1" applyFont="1" applyFill="1" applyAlignment="1">
      <alignment vertical="center"/>
    </xf>
    <xf numFmtId="0" fontId="22" fillId="0" borderId="16" xfId="43" applyNumberFormat="1" applyFont="1" applyFill="1" applyBorder="1" applyAlignment="1">
      <alignment vertical="center"/>
    </xf>
    <xf numFmtId="176" fontId="26" fillId="0" borderId="12" xfId="43" applyNumberFormat="1" applyFont="1" applyFill="1" applyBorder="1" applyAlignment="1">
      <alignment horizontal="center" vertical="center"/>
    </xf>
    <xf numFmtId="0" fontId="26" fillId="0" borderId="12" xfId="43" applyNumberFormat="1" applyFont="1" applyFill="1" applyBorder="1" applyAlignment="1">
      <alignment horizontal="center" vertical="center"/>
    </xf>
    <xf numFmtId="176" fontId="21" fillId="0" borderId="14" xfId="43" applyNumberFormat="1" applyFont="1" applyFill="1" applyBorder="1" applyAlignment="1" applyProtection="1">
      <alignment horizontal="right" vertical="center"/>
    </xf>
    <xf numFmtId="176" fontId="21" fillId="0" borderId="14" xfId="43" applyNumberFormat="1" applyFont="1" applyFill="1" applyBorder="1" applyAlignment="1" applyProtection="1">
      <alignment vertical="center"/>
    </xf>
    <xf numFmtId="176" fontId="21" fillId="0" borderId="15" xfId="43" applyNumberFormat="1" applyFont="1" applyFill="1" applyBorder="1" applyAlignment="1" applyProtection="1">
      <alignment horizontal="right" vertical="center"/>
    </xf>
    <xf numFmtId="176" fontId="21" fillId="0" borderId="10" xfId="43" applyNumberFormat="1" applyFont="1" applyFill="1" applyBorder="1" applyAlignment="1" applyProtection="1">
      <alignment horizontal="right" vertical="center"/>
    </xf>
    <xf numFmtId="10" fontId="21" fillId="0" borderId="10" xfId="43" applyNumberFormat="1" applyFont="1" applyFill="1" applyBorder="1" applyAlignment="1" applyProtection="1">
      <alignment horizontal="right" vertical="center"/>
    </xf>
    <xf numFmtId="10" fontId="29" fillId="0" borderId="15" xfId="43" applyNumberFormat="1" applyFont="1" applyFill="1" applyBorder="1" applyAlignment="1" applyProtection="1">
      <alignment horizontal="right" vertical="center"/>
    </xf>
    <xf numFmtId="3" fontId="21" fillId="0" borderId="11" xfId="43" applyNumberFormat="1" applyFont="1" applyBorder="1" applyAlignment="1">
      <alignment horizontal="right" vertical="center" wrapText="1"/>
    </xf>
    <xf numFmtId="176" fontId="21" fillId="0" borderId="10" xfId="43" applyNumberFormat="1" applyFont="1" applyFill="1" applyBorder="1" applyAlignment="1" applyProtection="1">
      <alignment horizontal="left" vertical="center"/>
    </xf>
    <xf numFmtId="176" fontId="21" fillId="0" borderId="10" xfId="43" applyNumberFormat="1" applyFont="1" applyFill="1" applyBorder="1" applyAlignment="1" applyProtection="1">
      <alignment vertical="center" shrinkToFit="1"/>
    </xf>
    <xf numFmtId="176" fontId="21" fillId="0" borderId="12" xfId="43" applyNumberFormat="1" applyFont="1" applyFill="1" applyBorder="1" applyAlignment="1" applyProtection="1">
      <alignment vertical="center"/>
    </xf>
    <xf numFmtId="176" fontId="21" fillId="0" borderId="17" xfId="43" applyNumberFormat="1" applyFont="1" applyFill="1" applyBorder="1" applyAlignment="1" applyProtection="1">
      <alignment vertical="center"/>
    </xf>
    <xf numFmtId="10" fontId="28" fillId="0" borderId="15" xfId="43" applyNumberFormat="1" applyFont="1" applyFill="1" applyBorder="1" applyAlignment="1" applyProtection="1">
      <alignment horizontal="right" vertical="center"/>
    </xf>
    <xf numFmtId="3" fontId="21" fillId="0" borderId="10" xfId="43" applyNumberFormat="1" applyFont="1" applyFill="1" applyBorder="1" applyProtection="1">
      <alignment vertical="center"/>
    </xf>
    <xf numFmtId="3" fontId="21" fillId="0" borderId="10" xfId="43" applyNumberFormat="1" applyFont="1" applyFill="1" applyBorder="1" applyAlignment="1" applyProtection="1">
      <alignment vertical="center"/>
    </xf>
    <xf numFmtId="0" fontId="21" fillId="0" borderId="13" xfId="43" applyNumberFormat="1" applyFont="1" applyFill="1" applyBorder="1" applyAlignment="1" applyProtection="1">
      <alignment vertical="center"/>
    </xf>
    <xf numFmtId="0" fontId="21" fillId="0" borderId="18" xfId="43" applyNumberFormat="1" applyFont="1" applyFill="1" applyBorder="1" applyAlignment="1" applyProtection="1">
      <alignment vertical="center"/>
    </xf>
    <xf numFmtId="3" fontId="21" fillId="0" borderId="10" xfId="43" applyNumberFormat="1" applyFont="1" applyFill="1" applyBorder="1" applyAlignment="1" applyProtection="1">
      <alignment horizontal="right" vertical="center"/>
    </xf>
    <xf numFmtId="0" fontId="30" fillId="0" borderId="10" xfId="43" applyNumberFormat="1" applyFont="1" applyFill="1" applyBorder="1" applyAlignment="1" applyProtection="1">
      <alignment vertical="center"/>
    </xf>
    <xf numFmtId="0" fontId="21" fillId="0" borderId="10" xfId="43" applyNumberFormat="1" applyFont="1" applyFill="1" applyBorder="1" applyAlignment="1" applyProtection="1">
      <alignment horizontal="right" vertical="center"/>
    </xf>
    <xf numFmtId="3" fontId="0" fillId="0" borderId="0" xfId="0" applyNumberFormat="1">
      <alignment vertical="center"/>
    </xf>
    <xf numFmtId="0" fontId="26" fillId="0" borderId="10" xfId="43" applyNumberFormat="1" applyFont="1" applyFill="1" applyBorder="1" applyAlignment="1" applyProtection="1">
      <alignment horizontal="center" vertical="center"/>
    </xf>
    <xf numFmtId="0" fontId="32" fillId="0" borderId="10" xfId="43" applyNumberFormat="1" applyFont="1" applyFill="1" applyBorder="1" applyAlignment="1" applyProtection="1">
      <alignment horizontal="center" vertical="center"/>
    </xf>
    <xf numFmtId="0" fontId="27" fillId="0" borderId="0" xfId="43" applyNumberFormat="1" applyFont="1" applyFill="1" applyAlignment="1">
      <alignment horizontal="right" vertical="center"/>
    </xf>
    <xf numFmtId="176" fontId="26" fillId="0" borderId="12" xfId="43" applyNumberFormat="1" applyFont="1" applyFill="1" applyBorder="1" applyAlignment="1">
      <alignment horizontal="center" vertical="center"/>
    </xf>
    <xf numFmtId="176" fontId="26" fillId="0" borderId="17" xfId="43" applyNumberFormat="1" applyFont="1" applyFill="1" applyBorder="1" applyAlignment="1">
      <alignment horizontal="center" vertical="center"/>
    </xf>
    <xf numFmtId="0" fontId="21" fillId="0" borderId="15" xfId="43" applyNumberFormat="1" applyFont="1" applyFill="1" applyBorder="1" applyAlignment="1" applyProtection="1">
      <alignment horizontal="left" vertical="center"/>
    </xf>
    <xf numFmtId="176" fontId="21" fillId="0" borderId="15" xfId="43" applyNumberFormat="1" applyFont="1" applyFill="1" applyBorder="1" applyAlignment="1" applyProtection="1">
      <alignment vertical="center"/>
    </xf>
    <xf numFmtId="176" fontId="21" fillId="0" borderId="14" xfId="43" applyNumberFormat="1" applyFont="1" applyFill="1" applyBorder="1" applyAlignment="1" applyProtection="1">
      <alignment horizontal="center" vertical="center"/>
    </xf>
    <xf numFmtId="0" fontId="21" fillId="0" borderId="10" xfId="43" applyNumberFormat="1" applyFont="1" applyFill="1" applyBorder="1" applyAlignment="1" applyProtection="1">
      <alignment horizontal="left" vertical="center" wrapText="1"/>
    </xf>
    <xf numFmtId="176" fontId="21" fillId="0" borderId="10" xfId="43" applyNumberFormat="1" applyFont="1" applyFill="1" applyBorder="1" applyAlignment="1" applyProtection="1">
      <alignment vertical="center"/>
    </xf>
    <xf numFmtId="0" fontId="21" fillId="0" borderId="10" xfId="43" applyNumberFormat="1" applyFont="1" applyFill="1" applyBorder="1" applyAlignment="1" applyProtection="1">
      <alignment horizontal="left" vertical="center"/>
    </xf>
    <xf numFmtId="0" fontId="31" fillId="0" borderId="0" xfId="43" applyNumberFormat="1" applyFont="1" applyAlignment="1">
      <alignment horizontal="center" vertical="center"/>
    </xf>
    <xf numFmtId="0" fontId="26" fillId="0" borderId="13" xfId="43" applyNumberFormat="1" applyFont="1" applyFill="1" applyBorder="1" applyAlignment="1">
      <alignment horizontal="center" vertical="center"/>
    </xf>
    <xf numFmtId="0" fontId="26" fillId="0" borderId="19" xfId="43" applyNumberFormat="1" applyFont="1" applyFill="1" applyBorder="1" applyAlignment="1">
      <alignment horizontal="center" vertical="center"/>
    </xf>
    <xf numFmtId="0" fontId="26" fillId="0" borderId="18" xfId="43" applyNumberFormat="1" applyFont="1" applyFill="1" applyBorder="1" applyAlignment="1">
      <alignment horizontal="center" vertical="center"/>
    </xf>
    <xf numFmtId="176" fontId="26" fillId="0" borderId="13" xfId="43" applyNumberFormat="1" applyFont="1" applyFill="1" applyBorder="1" applyAlignment="1">
      <alignment horizontal="center" vertical="center"/>
    </xf>
    <xf numFmtId="176" fontId="26" fillId="0" borderId="18" xfId="43" applyNumberFormat="1" applyFont="1" applyFill="1" applyBorder="1" applyAlignment="1">
      <alignment horizontal="center" vertical="center"/>
    </xf>
    <xf numFmtId="0" fontId="26" fillId="0" borderId="10" xfId="43" applyNumberFormat="1" applyFont="1" applyFill="1" applyBorder="1" applyAlignment="1">
      <alignment horizontal="center" vertical="center"/>
    </xf>
    <xf numFmtId="0" fontId="26" fillId="0" borderId="10" xfId="43" applyNumberFormat="1" applyFont="1" applyFill="1" applyBorder="1" applyAlignment="1">
      <alignment horizontal="center" vertical="center" wrapText="1"/>
    </xf>
    <xf numFmtId="0" fontId="26" fillId="0" borderId="12" xfId="43" applyNumberFormat="1" applyFont="1" applyFill="1" applyBorder="1" applyAlignment="1">
      <alignment horizontal="center" vertical="center"/>
    </xf>
    <xf numFmtId="176" fontId="26" fillId="0" borderId="19" xfId="43" applyNumberFormat="1" applyFont="1" applyFill="1" applyBorder="1" applyAlignment="1">
      <alignment horizontal="center" vertical="center"/>
    </xf>
    <xf numFmtId="0" fontId="11" fillId="0" borderId="16" xfId="43" applyNumberFormat="1" applyFont="1" applyBorder="1" applyAlignment="1">
      <alignment horizontal="left" vertical="center"/>
    </xf>
    <xf numFmtId="0" fontId="22" fillId="0" borderId="16" xfId="43" applyNumberFormat="1" applyFont="1" applyFill="1" applyBorder="1" applyAlignment="1">
      <alignment horizontal="right" vertical="center"/>
    </xf>
    <xf numFmtId="0" fontId="22" fillId="0" borderId="0" xfId="43" applyNumberFormat="1" applyFont="1" applyFill="1" applyAlignment="1">
      <alignment horizontal="left" vertical="center"/>
    </xf>
    <xf numFmtId="0" fontId="27" fillId="0" borderId="0" xfId="43" applyNumberFormat="1" applyFont="1" applyFill="1" applyAlignment="1">
      <alignment horizontal="left" vertical="center"/>
    </xf>
    <xf numFmtId="176" fontId="21" fillId="0" borderId="10" xfId="43" applyNumberFormat="1" applyFont="1" applyFill="1" applyBorder="1" applyAlignment="1" applyProtection="1">
      <alignment horizontal="left" vertical="center"/>
    </xf>
    <xf numFmtId="176" fontId="21" fillId="0" borderId="10" xfId="43" applyNumberFormat="1" applyFont="1" applyFill="1" applyBorder="1" applyAlignment="1" applyProtection="1">
      <alignment horizontal="center" vertical="center"/>
    </xf>
    <xf numFmtId="0" fontId="21" fillId="0" borderId="10" xfId="43" applyNumberFormat="1" applyFont="1" applyFill="1" applyBorder="1" applyAlignment="1" applyProtection="1">
      <alignment horizontal="center" vertical="center"/>
    </xf>
    <xf numFmtId="0" fontId="30" fillId="0" borderId="10" xfId="43" applyNumberFormat="1" applyFont="1" applyFill="1" applyBorder="1" applyAlignment="1" applyProtection="1">
      <alignment horizontal="center" vertical="center"/>
    </xf>
    <xf numFmtId="0" fontId="21" fillId="0" borderId="10" xfId="43" applyNumberFormat="1" applyFont="1" applyFill="1" applyBorder="1" applyAlignment="1" applyProtection="1">
      <alignment vertical="center"/>
    </xf>
    <xf numFmtId="0" fontId="25" fillId="0" borderId="0" xfId="44" applyFont="1" applyAlignment="1">
      <alignment horizontal="center" vertical="center"/>
    </xf>
    <xf numFmtId="0" fontId="19" fillId="0" borderId="0" xfId="44" applyFont="1" applyAlignment="1">
      <alignment horizontal="center" vertical="center"/>
    </xf>
    <xf numFmtId="0" fontId="22" fillId="0" borderId="16" xfId="44" applyFont="1" applyBorder="1" applyAlignment="1">
      <alignment vertical="center"/>
    </xf>
    <xf numFmtId="0" fontId="22" fillId="0" borderId="16" xfId="44" applyFont="1" applyBorder="1" applyAlignment="1">
      <alignment horizontal="right" vertical="center"/>
    </xf>
    <xf numFmtId="0" fontId="20" fillId="0" borderId="0" xfId="44" applyFont="1">
      <alignment vertical="center"/>
    </xf>
    <xf numFmtId="0" fontId="23" fillId="0" borderId="13" xfId="44" applyFont="1" applyBorder="1" applyAlignment="1">
      <alignment horizontal="center" vertical="center"/>
    </xf>
    <xf numFmtId="0" fontId="23" fillId="0" borderId="19" xfId="44" applyFont="1" applyBorder="1" applyAlignment="1">
      <alignment horizontal="center" vertical="center"/>
    </xf>
    <xf numFmtId="0" fontId="23" fillId="0" borderId="18" xfId="44" applyFont="1" applyBorder="1" applyAlignment="1">
      <alignment horizontal="center" vertical="center"/>
    </xf>
    <xf numFmtId="0" fontId="23" fillId="0" borderId="10" xfId="44" applyFont="1" applyBorder="1" applyAlignment="1">
      <alignment horizontal="center" vertical="center"/>
    </xf>
    <xf numFmtId="0" fontId="1" fillId="0" borderId="0" xfId="44">
      <alignment vertical="center"/>
    </xf>
    <xf numFmtId="176" fontId="23" fillId="0" borderId="12" xfId="44" applyNumberFormat="1" applyFont="1" applyBorder="1" applyAlignment="1">
      <alignment horizontal="center" vertical="center"/>
    </xf>
    <xf numFmtId="0" fontId="23" fillId="0" borderId="10" xfId="44" applyFont="1" applyBorder="1" applyAlignment="1">
      <alignment horizontal="center" vertical="center" wrapText="1"/>
    </xf>
    <xf numFmtId="0" fontId="23" fillId="0" borderId="13" xfId="44" applyFont="1" applyBorder="1" applyAlignment="1">
      <alignment vertical="center"/>
    </xf>
    <xf numFmtId="176" fontId="23" fillId="0" borderId="10" xfId="44" applyNumberFormat="1" applyFont="1" applyBorder="1" applyAlignment="1">
      <alignment horizontal="center" vertical="center"/>
    </xf>
    <xf numFmtId="176" fontId="23" fillId="0" borderId="10" xfId="44" applyNumberFormat="1" applyFont="1" applyBorder="1" applyAlignment="1">
      <alignment vertical="center"/>
    </xf>
    <xf numFmtId="176" fontId="23" fillId="0" borderId="15" xfId="44" applyNumberFormat="1" applyFont="1" applyBorder="1" applyAlignment="1">
      <alignment horizontal="center" vertical="center"/>
    </xf>
    <xf numFmtId="0" fontId="23" fillId="0" borderId="10" xfId="44" applyFont="1" applyBorder="1" applyAlignment="1">
      <alignment horizontal="center" vertical="center"/>
    </xf>
    <xf numFmtId="176" fontId="23" fillId="0" borderId="10" xfId="44" applyNumberFormat="1" applyFont="1" applyBorder="1" applyAlignment="1">
      <alignment horizontal="center" vertical="center"/>
    </xf>
    <xf numFmtId="176" fontId="23" fillId="0" borderId="13" xfId="44" applyNumberFormat="1" applyFont="1" applyBorder="1" applyAlignment="1">
      <alignment horizontal="center" vertical="center"/>
    </xf>
    <xf numFmtId="176" fontId="23" fillId="0" borderId="19" xfId="44" applyNumberFormat="1" applyFont="1" applyBorder="1" applyAlignment="1">
      <alignment horizontal="center" vertical="center"/>
    </xf>
    <xf numFmtId="176" fontId="23" fillId="0" borderId="18" xfId="44" applyNumberFormat="1" applyFont="1" applyBorder="1" applyAlignment="1">
      <alignment horizontal="center" vertical="center"/>
    </xf>
    <xf numFmtId="176" fontId="23" fillId="0" borderId="10" xfId="45" applyNumberFormat="1" applyFont="1" applyBorder="1">
      <alignment vertical="center"/>
    </xf>
    <xf numFmtId="178" fontId="23" fillId="0" borderId="10" xfId="44" applyNumberFormat="1" applyFont="1" applyBorder="1" applyAlignment="1">
      <alignment horizontal="right" vertical="center"/>
    </xf>
    <xf numFmtId="176" fontId="23" fillId="0" borderId="10" xfId="44" applyNumberFormat="1" applyFont="1" applyBorder="1">
      <alignment vertical="center"/>
    </xf>
    <xf numFmtId="176" fontId="23" fillId="0" borderId="10" xfId="44" applyNumberFormat="1" applyFont="1" applyBorder="1" applyAlignment="1">
      <alignment horizontal="right" vertical="center"/>
    </xf>
    <xf numFmtId="0" fontId="23" fillId="0" borderId="10" xfId="44" applyFont="1" applyBorder="1" applyAlignment="1">
      <alignment horizontal="left" vertical="center"/>
    </xf>
    <xf numFmtId="176" fontId="23" fillId="0" borderId="13" xfId="44" applyNumberFormat="1" applyFont="1" applyBorder="1" applyAlignment="1">
      <alignment vertical="center"/>
    </xf>
    <xf numFmtId="176" fontId="23" fillId="0" borderId="19" xfId="44" applyNumberFormat="1" applyFont="1" applyBorder="1" applyAlignment="1">
      <alignment vertical="center"/>
    </xf>
    <xf numFmtId="176" fontId="23" fillId="0" borderId="18" xfId="44" applyNumberFormat="1" applyFont="1" applyBorder="1" applyAlignment="1">
      <alignment vertical="center"/>
    </xf>
    <xf numFmtId="0" fontId="23" fillId="0" borderId="10" xfId="44" applyFont="1" applyBorder="1" applyAlignment="1">
      <alignment horizontal="left" vertical="center"/>
    </xf>
    <xf numFmtId="0" fontId="23" fillId="0" borderId="10" xfId="44" applyFont="1" applyBorder="1" applyAlignment="1">
      <alignment horizontal="left" vertical="center" wrapText="1"/>
    </xf>
    <xf numFmtId="0" fontId="23" fillId="0" borderId="10" xfId="44" applyFont="1" applyBorder="1" applyAlignment="1">
      <alignment horizontal="left" vertical="center" wrapText="1"/>
    </xf>
    <xf numFmtId="0" fontId="23" fillId="0" borderId="12" xfId="44" applyFont="1" applyBorder="1" applyAlignment="1">
      <alignment horizontal="left" vertical="center" wrapText="1"/>
    </xf>
    <xf numFmtId="176" fontId="23" fillId="0" borderId="13" xfId="44" applyNumberFormat="1" applyFont="1" applyBorder="1" applyAlignment="1">
      <alignment vertical="center"/>
    </xf>
    <xf numFmtId="0" fontId="23" fillId="0" borderId="10" xfId="44" applyFont="1" applyBorder="1">
      <alignment vertical="center"/>
    </xf>
    <xf numFmtId="0" fontId="23" fillId="0" borderId="10" xfId="44" applyFont="1" applyBorder="1" applyAlignment="1">
      <alignment vertical="center" wrapText="1"/>
    </xf>
    <xf numFmtId="176" fontId="23" fillId="0" borderId="13" xfId="44" applyNumberFormat="1" applyFont="1" applyBorder="1" applyAlignment="1">
      <alignment horizontal="left" vertical="center"/>
    </xf>
    <xf numFmtId="176" fontId="23" fillId="0" borderId="18" xfId="44" applyNumberFormat="1" applyFont="1" applyBorder="1" applyAlignment="1">
      <alignment horizontal="left" vertical="center"/>
    </xf>
    <xf numFmtId="176" fontId="1" fillId="0" borderId="0" xfId="44" applyNumberFormat="1">
      <alignment vertical="center"/>
    </xf>
    <xf numFmtId="0" fontId="23" fillId="0" borderId="10" xfId="44" applyFont="1" applyBorder="1" applyAlignment="1">
      <alignment vertical="center"/>
    </xf>
    <xf numFmtId="176" fontId="23" fillId="0" borderId="10" xfId="44" applyNumberFormat="1" applyFont="1" applyBorder="1" applyAlignment="1">
      <alignment vertical="center" wrapText="1"/>
    </xf>
    <xf numFmtId="0" fontId="1" fillId="0" borderId="10" xfId="44" applyBorder="1">
      <alignment vertical="center"/>
    </xf>
    <xf numFmtId="3" fontId="23" fillId="0" borderId="10" xfId="44" applyNumberFormat="1" applyFont="1" applyBorder="1">
      <alignment vertical="center"/>
    </xf>
    <xf numFmtId="0" fontId="1" fillId="0" borderId="10" xfId="44" applyBorder="1" applyAlignment="1">
      <alignment vertical="center"/>
    </xf>
    <xf numFmtId="0" fontId="1" fillId="0" borderId="18" xfId="44" applyBorder="1" applyAlignment="1">
      <alignment vertical="center"/>
    </xf>
    <xf numFmtId="0" fontId="23" fillId="0" borderId="10" xfId="44" applyNumberFormat="1" applyFont="1" applyBorder="1" applyAlignment="1">
      <alignment horizontal="right" vertical="center"/>
    </xf>
  </cellXfs>
  <cellStyles count="46">
    <cellStyle name="20% - 강조색1" xfId="1"/>
    <cellStyle name="20% - 강조색2" xfId="2"/>
    <cellStyle name="20% - 강조색3" xfId="3"/>
    <cellStyle name="20% - 강조색4" xfId="4"/>
    <cellStyle name="20% - 강조색5" xfId="5"/>
    <cellStyle name="20% - 강조색6" xfId="6"/>
    <cellStyle name="40% - 강조색1" xfId="7"/>
    <cellStyle name="40% - 강조색2" xfId="8"/>
    <cellStyle name="40% - 강조색3" xfId="9"/>
    <cellStyle name="40% - 강조색4" xfId="10"/>
    <cellStyle name="40% - 강조색5" xfId="11"/>
    <cellStyle name="40% - 강조색6" xfId="12"/>
    <cellStyle name="60% - 강조색1" xfId="13"/>
    <cellStyle name="60% - 강조색2" xfId="14"/>
    <cellStyle name="60% - 강조색3" xfId="15"/>
    <cellStyle name="60% - 강조색4" xfId="16"/>
    <cellStyle name="60% - 강조색5" xfId="17"/>
    <cellStyle name="60% - 강조색6" xfId="18"/>
    <cellStyle name="강조색1" xfId="19"/>
    <cellStyle name="강조색2" xfId="20"/>
    <cellStyle name="강조색3" xfId="21"/>
    <cellStyle name="강조색4" xfId="22"/>
    <cellStyle name="강조색5" xfId="23"/>
    <cellStyle name="강조색6" xfId="24"/>
    <cellStyle name="경고문" xfId="25"/>
    <cellStyle name="계산" xfId="26"/>
    <cellStyle name="나쁨" xfId="27"/>
    <cellStyle name="메모" xfId="28"/>
    <cellStyle name="보통" xfId="29"/>
    <cellStyle name="설명 텍스트" xfId="30"/>
    <cellStyle name="셀 확인" xfId="31"/>
    <cellStyle name="쉼표 [0] 2" xfId="32"/>
    <cellStyle name="쉼표 [0] 3" xfId="45"/>
    <cellStyle name="연결된 셀" xfId="33"/>
    <cellStyle name="요약" xfId="34"/>
    <cellStyle name="입력" xfId="35"/>
    <cellStyle name="제목" xfId="36"/>
    <cellStyle name="제목 1" xfId="37"/>
    <cellStyle name="제목 2" xfId="38"/>
    <cellStyle name="제목 3" xfId="39"/>
    <cellStyle name="제목 4" xfId="40"/>
    <cellStyle name="좋음" xfId="41"/>
    <cellStyle name="출력" xfId="42"/>
    <cellStyle name="표준" xfId="0" builtinId="0"/>
    <cellStyle name="표준 2" xfId="43"/>
    <cellStyle name="표준 3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%23%20&#49436;&#44396;&#45432;&#51064;&#48373;&#51648;&#44288;\!%23%20&#49468;&#53552;%20&#9672;%201.%20%5b&#50696;&#49328;&#51088;&#47308;%5d%20&#44032;&#54028;&#44277;&#50976;%20&#50696;&#49328;%20&#54028;&#51068;%20&#51204;&#52404;\2020&#45380;\2020&#45380;%20&#51109;&#44592;&#50836;&#50577;&#49436;&#48708;&#49828;%201&#52264;%20&#52628;&#44221;%20&#50696;&#49328;(&#52572;&#51333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산총칙"/>
      <sheetName val="세입세출총괄 (센터)"/>
      <sheetName val="세입명세서"/>
      <sheetName val="세출명세서"/>
      <sheetName val="세출증감내역"/>
    </sheetNames>
    <sheetDataSet>
      <sheetData sheetId="0"/>
      <sheetData sheetId="1"/>
      <sheetData sheetId="2">
        <row r="7">
          <cell r="F7" t="str">
            <v>Δ76,163,800</v>
          </cell>
        </row>
        <row r="8">
          <cell r="F8" t="str">
            <v>Δ92,432,800</v>
          </cell>
        </row>
        <row r="9">
          <cell r="F9" t="str">
            <v>Δ92,432,800</v>
          </cell>
        </row>
        <row r="10">
          <cell r="E10">
            <v>406844000</v>
          </cell>
          <cell r="F10" t="str">
            <v>Δ92,432,800</v>
          </cell>
        </row>
        <row r="13">
          <cell r="E13">
            <v>21695000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N61"/>
  <sheetViews>
    <sheetView tabSelected="1" zoomScaleNormal="100" workbookViewId="0">
      <pane ySplit="6" topLeftCell="A7" activePane="bottomLeft" state="frozen"/>
      <selection pane="bottomLeft" activeCell="D26" sqref="D26"/>
    </sheetView>
  </sheetViews>
  <sheetFormatPr defaultRowHeight="13.5" x14ac:dyDescent="0.15"/>
  <cols>
    <col min="1" max="1" width="2.6640625" customWidth="1"/>
    <col min="2" max="2" width="3" customWidth="1"/>
    <col min="3" max="3" width="17.21875" bestFit="1" customWidth="1"/>
    <col min="4" max="7" width="10.5546875" customWidth="1"/>
    <col min="8" max="8" width="10.33203125" customWidth="1"/>
    <col min="9" max="9" width="6.77734375" customWidth="1"/>
    <col min="10" max="10" width="2.88671875" customWidth="1"/>
    <col min="11" max="11" width="3" customWidth="1"/>
    <col min="12" max="12" width="18.5546875" bestFit="1" customWidth="1"/>
    <col min="13" max="17" width="10.5546875" customWidth="1"/>
    <col min="18" max="18" width="6.77734375" customWidth="1"/>
  </cols>
  <sheetData>
    <row r="1" spans="1:18" s="3" customFormat="1" ht="30.75" customHeight="1" x14ac:dyDescent="0.15">
      <c r="A1" s="57" t="s">
        <v>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s="4" customFormat="1" ht="24.95" customHeight="1" x14ac:dyDescent="0.15">
      <c r="A2" s="67" t="s">
        <v>47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8" ht="20.100000000000001" customHeight="1" x14ac:dyDescent="0.15">
      <c r="A3" s="58" t="s">
        <v>0</v>
      </c>
      <c r="B3" s="59"/>
      <c r="C3" s="59"/>
      <c r="D3" s="59"/>
      <c r="E3" s="58"/>
      <c r="F3" s="59"/>
      <c r="G3" s="58"/>
      <c r="H3" s="59"/>
      <c r="I3" s="60"/>
      <c r="J3" s="58" t="s">
        <v>74</v>
      </c>
      <c r="K3" s="59"/>
      <c r="L3" s="59"/>
      <c r="M3" s="59"/>
      <c r="N3" s="59"/>
      <c r="O3" s="59"/>
      <c r="P3" s="59"/>
      <c r="Q3" s="59"/>
      <c r="R3" s="60"/>
    </row>
    <row r="4" spans="1:18" ht="20.100000000000001" customHeight="1" x14ac:dyDescent="0.15">
      <c r="A4" s="49" t="s">
        <v>69</v>
      </c>
      <c r="B4" s="49" t="s">
        <v>71</v>
      </c>
      <c r="C4" s="49" t="s">
        <v>73</v>
      </c>
      <c r="D4" s="64" t="s">
        <v>37</v>
      </c>
      <c r="E4" s="61" t="s">
        <v>3</v>
      </c>
      <c r="F4" s="66"/>
      <c r="G4" s="62"/>
      <c r="H4" s="63" t="s">
        <v>28</v>
      </c>
      <c r="I4" s="63"/>
      <c r="J4" s="49" t="s">
        <v>69</v>
      </c>
      <c r="K4" s="49" t="s">
        <v>71</v>
      </c>
      <c r="L4" s="49" t="s">
        <v>73</v>
      </c>
      <c r="M4" s="64" t="s">
        <v>37</v>
      </c>
      <c r="N4" s="61" t="s">
        <v>3</v>
      </c>
      <c r="O4" s="66"/>
      <c r="P4" s="62"/>
      <c r="Q4" s="61" t="s">
        <v>18</v>
      </c>
      <c r="R4" s="62"/>
    </row>
    <row r="5" spans="1:18" ht="20.100000000000001" customHeight="1" x14ac:dyDescent="0.15">
      <c r="A5" s="50"/>
      <c r="B5" s="50"/>
      <c r="C5" s="50"/>
      <c r="D5" s="65"/>
      <c r="E5" s="24" t="s">
        <v>70</v>
      </c>
      <c r="F5" s="24" t="s">
        <v>14</v>
      </c>
      <c r="G5" s="24" t="s">
        <v>12</v>
      </c>
      <c r="H5" s="25" t="s">
        <v>16</v>
      </c>
      <c r="I5" s="25" t="s">
        <v>15</v>
      </c>
      <c r="J5" s="50"/>
      <c r="K5" s="50"/>
      <c r="L5" s="50"/>
      <c r="M5" s="65"/>
      <c r="N5" s="24" t="s">
        <v>70</v>
      </c>
      <c r="O5" s="24" t="s">
        <v>14</v>
      </c>
      <c r="P5" s="24" t="s">
        <v>12</v>
      </c>
      <c r="Q5" s="24" t="s">
        <v>16</v>
      </c>
      <c r="R5" s="24" t="s">
        <v>15</v>
      </c>
    </row>
    <row r="6" spans="1:18" ht="20.100000000000001" customHeight="1" x14ac:dyDescent="0.15">
      <c r="A6" s="53" t="s">
        <v>13</v>
      </c>
      <c r="B6" s="53"/>
      <c r="C6" s="53"/>
      <c r="D6" s="27">
        <f>D7+D11+D15+D19+D22+D26</f>
        <v>176020000</v>
      </c>
      <c r="E6" s="27">
        <f t="shared" ref="E6:E29" si="0">SUM(F6:G6)</f>
        <v>190723336</v>
      </c>
      <c r="F6" s="27">
        <f>F7+F11+F15+F19+F22+F26</f>
        <v>140400000</v>
      </c>
      <c r="G6" s="27">
        <f>G7+G11+G15+G19+G22+G26</f>
        <v>50323336</v>
      </c>
      <c r="H6" s="26">
        <f t="shared" ref="H6:H29" si="1">E6-D6</f>
        <v>14703336</v>
      </c>
      <c r="I6" s="14">
        <f>H6/D6*100%</f>
        <v>8.3532189523917735E-2</v>
      </c>
      <c r="J6" s="53" t="s">
        <v>33</v>
      </c>
      <c r="K6" s="53"/>
      <c r="L6" s="53"/>
      <c r="M6" s="26">
        <v>176020000</v>
      </c>
      <c r="N6" s="26">
        <f>N7+N25+N45+N48</f>
        <v>190723336</v>
      </c>
      <c r="O6" s="26">
        <f>O7+O25+O45+O48</f>
        <v>140400000</v>
      </c>
      <c r="P6" s="26">
        <f>P7+P25+P45+P48</f>
        <v>50323336</v>
      </c>
      <c r="Q6" s="26">
        <f t="shared" ref="Q6:Q28" si="2">N6-M6</f>
        <v>14703336</v>
      </c>
      <c r="R6" s="14">
        <f>Q6/M6*100%</f>
        <v>8.3532189523917735E-2</v>
      </c>
    </row>
    <row r="7" spans="1:18" ht="20.100000000000001" customHeight="1" x14ac:dyDescent="0.15">
      <c r="A7" s="51" t="s">
        <v>46</v>
      </c>
      <c r="B7" s="51"/>
      <c r="C7" s="51"/>
      <c r="D7" s="21">
        <v>0</v>
      </c>
      <c r="E7" s="21">
        <f t="shared" si="0"/>
        <v>0</v>
      </c>
      <c r="F7" s="21">
        <v>0</v>
      </c>
      <c r="G7" s="21">
        <v>0</v>
      </c>
      <c r="H7" s="28">
        <f t="shared" si="1"/>
        <v>0</v>
      </c>
      <c r="I7" s="20">
        <v>0</v>
      </c>
      <c r="J7" s="52" t="s">
        <v>44</v>
      </c>
      <c r="K7" s="52"/>
      <c r="L7" s="52"/>
      <c r="M7" s="28">
        <v>153970000</v>
      </c>
      <c r="N7" s="28">
        <f t="shared" ref="N7:N13" si="3">SUM(O7:P7)</f>
        <v>157829000</v>
      </c>
      <c r="O7" s="28">
        <f>O8+O15+O19</f>
        <v>120150000</v>
      </c>
      <c r="P7" s="28">
        <f>P8+P15+P19</f>
        <v>37679000</v>
      </c>
      <c r="Q7" s="28">
        <f t="shared" si="2"/>
        <v>3859000</v>
      </c>
      <c r="R7" s="20">
        <f>Q7/M7*100%</f>
        <v>2.506332402416055E-2</v>
      </c>
    </row>
    <row r="8" spans="1:18" ht="20.100000000000001" customHeight="1" x14ac:dyDescent="0.15">
      <c r="A8" s="13"/>
      <c r="B8" s="54" t="s">
        <v>42</v>
      </c>
      <c r="C8" s="54"/>
      <c r="D8" s="17">
        <v>0</v>
      </c>
      <c r="E8" s="17">
        <f t="shared" si="0"/>
        <v>0</v>
      </c>
      <c r="F8" s="17">
        <v>0</v>
      </c>
      <c r="G8" s="17">
        <v>0</v>
      </c>
      <c r="H8" s="29">
        <f t="shared" si="1"/>
        <v>0</v>
      </c>
      <c r="I8" s="20">
        <v>0</v>
      </c>
      <c r="J8" s="72"/>
      <c r="K8" s="55" t="s">
        <v>58</v>
      </c>
      <c r="L8" s="55"/>
      <c r="M8" s="29">
        <v>145320000</v>
      </c>
      <c r="N8" s="29">
        <f t="shared" si="3"/>
        <v>148679000</v>
      </c>
      <c r="O8" s="29">
        <f>O9+O10+O11+O12+O13+O14</f>
        <v>113400000</v>
      </c>
      <c r="P8" s="29">
        <f>P9+P10+P11+P12+P13+P14</f>
        <v>35279000</v>
      </c>
      <c r="Q8" s="29">
        <f t="shared" si="2"/>
        <v>3359000</v>
      </c>
      <c r="R8" s="30">
        <f>Q8/M8*100%</f>
        <v>2.3114505917974128E-2</v>
      </c>
    </row>
    <row r="9" spans="1:18" ht="20.100000000000001" customHeight="1" x14ac:dyDescent="0.15">
      <c r="A9" s="13"/>
      <c r="B9" s="15"/>
      <c r="C9" s="15" t="s">
        <v>25</v>
      </c>
      <c r="D9" s="32">
        <v>0</v>
      </c>
      <c r="E9" s="32">
        <f t="shared" si="0"/>
        <v>0</v>
      </c>
      <c r="F9" s="32">
        <v>0</v>
      </c>
      <c r="G9" s="32">
        <v>0</v>
      </c>
      <c r="H9" s="29">
        <f t="shared" si="1"/>
        <v>0</v>
      </c>
      <c r="I9" s="31">
        <v>0</v>
      </c>
      <c r="J9" s="72"/>
      <c r="K9" s="72"/>
      <c r="L9" s="16" t="s">
        <v>5</v>
      </c>
      <c r="M9" s="32">
        <v>96738000</v>
      </c>
      <c r="N9" s="32">
        <f t="shared" si="3"/>
        <v>97051200</v>
      </c>
      <c r="O9" s="32">
        <v>83238000</v>
      </c>
      <c r="P9" s="32">
        <v>13813200</v>
      </c>
      <c r="Q9" s="29">
        <f t="shared" si="2"/>
        <v>313200</v>
      </c>
      <c r="R9" s="30">
        <f>Q9/M9*100%</f>
        <v>3.2376108664640578E-3</v>
      </c>
    </row>
    <row r="10" spans="1:18" ht="20.100000000000001" customHeight="1" x14ac:dyDescent="0.15">
      <c r="A10" s="18"/>
      <c r="B10" s="19"/>
      <c r="C10" s="13" t="s">
        <v>62</v>
      </c>
      <c r="D10" s="32">
        <v>0</v>
      </c>
      <c r="E10" s="32">
        <f t="shared" si="0"/>
        <v>0</v>
      </c>
      <c r="F10" s="32">
        <v>0</v>
      </c>
      <c r="G10" s="32">
        <v>0</v>
      </c>
      <c r="H10" s="29">
        <f t="shared" si="1"/>
        <v>0</v>
      </c>
      <c r="I10" s="20">
        <v>0</v>
      </c>
      <c r="J10" s="72"/>
      <c r="K10" s="72"/>
      <c r="L10" s="33" t="s">
        <v>31</v>
      </c>
      <c r="M10" s="32">
        <v>0</v>
      </c>
      <c r="N10" s="32">
        <f t="shared" si="3"/>
        <v>0</v>
      </c>
      <c r="O10" s="32">
        <v>0</v>
      </c>
      <c r="P10" s="32">
        <v>0</v>
      </c>
      <c r="Q10" s="29">
        <f t="shared" si="2"/>
        <v>0</v>
      </c>
      <c r="R10" s="30">
        <v>0</v>
      </c>
    </row>
    <row r="11" spans="1:18" ht="20.100000000000001" customHeight="1" x14ac:dyDescent="0.15">
      <c r="A11" s="56" t="s">
        <v>8</v>
      </c>
      <c r="B11" s="56"/>
      <c r="C11" s="56"/>
      <c r="D11" s="32">
        <f>D12</f>
        <v>140400000</v>
      </c>
      <c r="E11" s="32">
        <f t="shared" si="0"/>
        <v>140400000</v>
      </c>
      <c r="F11" s="32">
        <f>F12</f>
        <v>140400000</v>
      </c>
      <c r="G11" s="32">
        <v>0</v>
      </c>
      <c r="H11" s="29">
        <f t="shared" si="1"/>
        <v>0</v>
      </c>
      <c r="I11" s="20">
        <f>H11/D11*100%</f>
        <v>0</v>
      </c>
      <c r="J11" s="72"/>
      <c r="K11" s="72"/>
      <c r="L11" s="33" t="s">
        <v>21</v>
      </c>
      <c r="M11" s="32">
        <v>15553800</v>
      </c>
      <c r="N11" s="32">
        <f t="shared" si="3"/>
        <v>27037080</v>
      </c>
      <c r="O11" s="32">
        <v>15833280</v>
      </c>
      <c r="P11" s="32">
        <v>11203800</v>
      </c>
      <c r="Q11" s="29">
        <f t="shared" si="2"/>
        <v>11483280</v>
      </c>
      <c r="R11" s="30">
        <f t="shared" ref="R11:R16" si="4">Q11/M11*100%</f>
        <v>0.73829417891447746</v>
      </c>
    </row>
    <row r="12" spans="1:18" ht="20.100000000000001" customHeight="1" x14ac:dyDescent="0.15">
      <c r="A12" s="18"/>
      <c r="B12" s="56" t="s">
        <v>32</v>
      </c>
      <c r="C12" s="56"/>
      <c r="D12" s="32">
        <f>D13+D14</f>
        <v>140400000</v>
      </c>
      <c r="E12" s="32">
        <f t="shared" si="0"/>
        <v>140400000</v>
      </c>
      <c r="F12" s="32">
        <f>F13+F14</f>
        <v>140400000</v>
      </c>
      <c r="G12" s="32">
        <v>0</v>
      </c>
      <c r="H12" s="29">
        <f t="shared" si="1"/>
        <v>0</v>
      </c>
      <c r="I12" s="20">
        <f>H12/D12*100%</f>
        <v>0</v>
      </c>
      <c r="J12" s="72"/>
      <c r="K12" s="72"/>
      <c r="L12" s="16" t="s">
        <v>43</v>
      </c>
      <c r="M12" s="32">
        <v>8907650</v>
      </c>
      <c r="N12" s="32">
        <f t="shared" si="3"/>
        <v>10340660</v>
      </c>
      <c r="O12" s="32">
        <v>7907660</v>
      </c>
      <c r="P12" s="32">
        <v>2433000</v>
      </c>
      <c r="Q12" s="29">
        <f t="shared" si="2"/>
        <v>1433010</v>
      </c>
      <c r="R12" s="30">
        <f t="shared" si="4"/>
        <v>0.16087408014459481</v>
      </c>
    </row>
    <row r="13" spans="1:18" ht="20.100000000000001" customHeight="1" x14ac:dyDescent="0.15">
      <c r="A13" s="18"/>
      <c r="B13" s="13"/>
      <c r="C13" s="15" t="s">
        <v>48</v>
      </c>
      <c r="D13" s="32">
        <v>140400000</v>
      </c>
      <c r="E13" s="32">
        <f t="shared" si="0"/>
        <v>140400000</v>
      </c>
      <c r="F13" s="32">
        <v>140400000</v>
      </c>
      <c r="G13" s="32">
        <v>0</v>
      </c>
      <c r="H13" s="29">
        <f t="shared" si="1"/>
        <v>0</v>
      </c>
      <c r="I13" s="20">
        <f>H13/D13*100%</f>
        <v>0</v>
      </c>
      <c r="J13" s="72"/>
      <c r="K13" s="72"/>
      <c r="L13" s="16" t="s">
        <v>10</v>
      </c>
      <c r="M13" s="32">
        <v>10226740</v>
      </c>
      <c r="N13" s="32">
        <f t="shared" si="3"/>
        <v>14250060</v>
      </c>
      <c r="O13" s="32">
        <v>6421060</v>
      </c>
      <c r="P13" s="32">
        <v>7829000</v>
      </c>
      <c r="Q13" s="29">
        <f t="shared" si="2"/>
        <v>4023320</v>
      </c>
      <c r="R13" s="30">
        <f t="shared" si="4"/>
        <v>0.3934117812714511</v>
      </c>
    </row>
    <row r="14" spans="1:18" ht="20.100000000000001" customHeight="1" x14ac:dyDescent="0.15">
      <c r="A14" s="18"/>
      <c r="B14" s="18"/>
      <c r="C14" s="19" t="s">
        <v>45</v>
      </c>
      <c r="D14" s="32">
        <v>0</v>
      </c>
      <c r="E14" s="32">
        <f t="shared" si="0"/>
        <v>0</v>
      </c>
      <c r="F14" s="32">
        <v>0</v>
      </c>
      <c r="G14" s="32">
        <v>0</v>
      </c>
      <c r="H14" s="29">
        <f t="shared" si="1"/>
        <v>0</v>
      </c>
      <c r="I14" s="20">
        <v>0</v>
      </c>
      <c r="J14" s="72"/>
      <c r="K14" s="72"/>
      <c r="L14" s="16" t="s">
        <v>7</v>
      </c>
      <c r="M14" s="32">
        <v>13893810</v>
      </c>
      <c r="N14" s="32">
        <v>0</v>
      </c>
      <c r="O14" s="32">
        <v>0</v>
      </c>
      <c r="P14" s="32">
        <v>0</v>
      </c>
      <c r="Q14" s="29">
        <f t="shared" si="2"/>
        <v>-13893810</v>
      </c>
      <c r="R14" s="30">
        <f t="shared" si="4"/>
        <v>-1</v>
      </c>
    </row>
    <row r="15" spans="1:18" ht="20.100000000000001" customHeight="1" x14ac:dyDescent="0.15">
      <c r="A15" s="56" t="s">
        <v>9</v>
      </c>
      <c r="B15" s="56"/>
      <c r="C15" s="56"/>
      <c r="D15" s="32">
        <v>8000000</v>
      </c>
      <c r="E15" s="32">
        <f t="shared" si="0"/>
        <v>8000000</v>
      </c>
      <c r="F15" s="32">
        <v>0</v>
      </c>
      <c r="G15" s="32">
        <v>8000000</v>
      </c>
      <c r="H15" s="29">
        <f t="shared" si="1"/>
        <v>0</v>
      </c>
      <c r="I15" s="20">
        <v>0</v>
      </c>
      <c r="J15" s="72"/>
      <c r="K15" s="71" t="s">
        <v>55</v>
      </c>
      <c r="L15" s="71"/>
      <c r="M15" s="32">
        <v>1100000</v>
      </c>
      <c r="N15" s="32">
        <f t="shared" ref="N15:N29" si="5">SUM(O15:P15)</f>
        <v>1100000</v>
      </c>
      <c r="O15" s="32">
        <f>O16+O17+O18</f>
        <v>0</v>
      </c>
      <c r="P15" s="32">
        <f>P16+P17+P18</f>
        <v>1100000</v>
      </c>
      <c r="Q15" s="29">
        <f t="shared" si="2"/>
        <v>0</v>
      </c>
      <c r="R15" s="30">
        <f t="shared" si="4"/>
        <v>0</v>
      </c>
    </row>
    <row r="16" spans="1:18" ht="20.100000000000001" customHeight="1" x14ac:dyDescent="0.15">
      <c r="A16" s="18"/>
      <c r="B16" s="56" t="s">
        <v>27</v>
      </c>
      <c r="C16" s="56"/>
      <c r="D16" s="32">
        <f>D17+D18</f>
        <v>8000000</v>
      </c>
      <c r="E16" s="32">
        <f t="shared" si="0"/>
        <v>8000000</v>
      </c>
      <c r="F16" s="32">
        <v>0</v>
      </c>
      <c r="G16" s="32">
        <f>G17+G18</f>
        <v>8000000</v>
      </c>
      <c r="H16" s="29">
        <f t="shared" si="1"/>
        <v>0</v>
      </c>
      <c r="I16" s="20">
        <v>0</v>
      </c>
      <c r="J16" s="72"/>
      <c r="K16" s="35"/>
      <c r="L16" s="13" t="s">
        <v>34</v>
      </c>
      <c r="M16" s="32">
        <v>600000</v>
      </c>
      <c r="N16" s="32">
        <f t="shared" si="5"/>
        <v>600000</v>
      </c>
      <c r="O16" s="32">
        <v>0</v>
      </c>
      <c r="P16" s="32">
        <v>600000</v>
      </c>
      <c r="Q16" s="29">
        <f t="shared" si="2"/>
        <v>0</v>
      </c>
      <c r="R16" s="30">
        <f t="shared" si="4"/>
        <v>0</v>
      </c>
    </row>
    <row r="17" spans="1:18" ht="20.100000000000001" customHeight="1" x14ac:dyDescent="0.15">
      <c r="A17" s="18"/>
      <c r="B17" s="13"/>
      <c r="C17" s="19" t="s">
        <v>66</v>
      </c>
      <c r="D17" s="32">
        <v>3000000</v>
      </c>
      <c r="E17" s="32">
        <f t="shared" si="0"/>
        <v>3000000</v>
      </c>
      <c r="F17" s="32">
        <v>0</v>
      </c>
      <c r="G17" s="32">
        <v>3000000</v>
      </c>
      <c r="H17" s="29">
        <f t="shared" si="1"/>
        <v>0</v>
      </c>
      <c r="I17" s="20">
        <v>0</v>
      </c>
      <c r="J17" s="72"/>
      <c r="K17" s="36"/>
      <c r="L17" s="16" t="s">
        <v>22</v>
      </c>
      <c r="M17" s="32">
        <v>0</v>
      </c>
      <c r="N17" s="32">
        <f t="shared" si="5"/>
        <v>0</v>
      </c>
      <c r="O17" s="32">
        <v>0</v>
      </c>
      <c r="P17" s="32">
        <v>0</v>
      </c>
      <c r="Q17" s="29">
        <f t="shared" si="2"/>
        <v>0</v>
      </c>
      <c r="R17" s="30">
        <v>0</v>
      </c>
    </row>
    <row r="18" spans="1:18" ht="20.100000000000001" customHeight="1" x14ac:dyDescent="0.15">
      <c r="A18" s="18"/>
      <c r="B18" s="18"/>
      <c r="C18" s="13" t="s">
        <v>35</v>
      </c>
      <c r="D18" s="32">
        <v>5000000</v>
      </c>
      <c r="E18" s="32">
        <f t="shared" si="0"/>
        <v>5000000</v>
      </c>
      <c r="F18" s="32">
        <v>0</v>
      </c>
      <c r="G18" s="32">
        <v>5000000</v>
      </c>
      <c r="H18" s="17">
        <f t="shared" si="1"/>
        <v>0</v>
      </c>
      <c r="I18" s="20">
        <v>0</v>
      </c>
      <c r="J18" s="72"/>
      <c r="K18" s="36"/>
      <c r="L18" s="16" t="s">
        <v>20</v>
      </c>
      <c r="M18" s="32">
        <v>500000</v>
      </c>
      <c r="N18" s="32">
        <f t="shared" si="5"/>
        <v>500000</v>
      </c>
      <c r="O18" s="32">
        <v>0</v>
      </c>
      <c r="P18" s="32">
        <v>500000</v>
      </c>
      <c r="Q18" s="29">
        <f t="shared" si="2"/>
        <v>0</v>
      </c>
      <c r="R18" s="30">
        <f t="shared" ref="R18:R24" si="6">Q18/M18*100%</f>
        <v>0</v>
      </c>
    </row>
    <row r="19" spans="1:18" ht="20.100000000000001" customHeight="1" x14ac:dyDescent="0.15">
      <c r="A19" s="56" t="s">
        <v>38</v>
      </c>
      <c r="B19" s="56"/>
      <c r="C19" s="56"/>
      <c r="D19" s="32">
        <f>D20</f>
        <v>600000</v>
      </c>
      <c r="E19" s="32">
        <f t="shared" si="0"/>
        <v>600000</v>
      </c>
      <c r="F19" s="32">
        <v>0</v>
      </c>
      <c r="G19" s="32">
        <f>G20</f>
        <v>600000</v>
      </c>
      <c r="H19" s="29">
        <f t="shared" si="1"/>
        <v>0</v>
      </c>
      <c r="I19" s="20">
        <f t="shared" ref="I19:I27" si="7">H19/D19*100%</f>
        <v>0</v>
      </c>
      <c r="J19" s="72"/>
      <c r="K19" s="71" t="s">
        <v>64</v>
      </c>
      <c r="L19" s="71"/>
      <c r="M19" s="32">
        <v>7550000</v>
      </c>
      <c r="N19" s="32">
        <f t="shared" si="5"/>
        <v>8050000</v>
      </c>
      <c r="O19" s="32">
        <f>O20+O21+O22+O23+O24</f>
        <v>6750000</v>
      </c>
      <c r="P19" s="32">
        <f>P20+P21+P22+P23+P24</f>
        <v>1300000</v>
      </c>
      <c r="Q19" s="29">
        <f t="shared" si="2"/>
        <v>500000</v>
      </c>
      <c r="R19" s="30">
        <f t="shared" si="6"/>
        <v>6.6225165562913912E-2</v>
      </c>
    </row>
    <row r="20" spans="1:18" ht="20.100000000000001" customHeight="1" x14ac:dyDescent="0.15">
      <c r="A20" s="18"/>
      <c r="B20" s="56" t="s">
        <v>61</v>
      </c>
      <c r="C20" s="56"/>
      <c r="D20" s="32">
        <f>D21</f>
        <v>600000</v>
      </c>
      <c r="E20" s="32">
        <f t="shared" si="0"/>
        <v>600000</v>
      </c>
      <c r="F20" s="32">
        <v>0</v>
      </c>
      <c r="G20" s="32">
        <f>G21</f>
        <v>600000</v>
      </c>
      <c r="H20" s="29">
        <f t="shared" si="1"/>
        <v>0</v>
      </c>
      <c r="I20" s="20">
        <f t="shared" si="7"/>
        <v>0</v>
      </c>
      <c r="J20" s="72"/>
      <c r="K20" s="72"/>
      <c r="L20" s="16" t="s">
        <v>40</v>
      </c>
      <c r="M20" s="32">
        <v>300000</v>
      </c>
      <c r="N20" s="32">
        <f t="shared" si="5"/>
        <v>800000</v>
      </c>
      <c r="O20" s="32">
        <v>0</v>
      </c>
      <c r="P20" s="32">
        <v>800000</v>
      </c>
      <c r="Q20" s="29">
        <f t="shared" si="2"/>
        <v>500000</v>
      </c>
      <c r="R20" s="30">
        <f t="shared" si="6"/>
        <v>1.6666666666666667</v>
      </c>
    </row>
    <row r="21" spans="1:18" ht="20.100000000000001" customHeight="1" x14ac:dyDescent="0.15">
      <c r="A21" s="18"/>
      <c r="B21" s="18"/>
      <c r="C21" s="19" t="s">
        <v>52</v>
      </c>
      <c r="D21" s="32">
        <v>600000</v>
      </c>
      <c r="E21" s="32">
        <f t="shared" si="0"/>
        <v>600000</v>
      </c>
      <c r="F21" s="32">
        <v>0</v>
      </c>
      <c r="G21" s="32">
        <v>600000</v>
      </c>
      <c r="H21" s="29">
        <f t="shared" si="1"/>
        <v>0</v>
      </c>
      <c r="I21" s="20">
        <f t="shared" si="7"/>
        <v>0</v>
      </c>
      <c r="J21" s="72"/>
      <c r="K21" s="72"/>
      <c r="L21" s="16" t="s">
        <v>23</v>
      </c>
      <c r="M21" s="32">
        <v>1000000</v>
      </c>
      <c r="N21" s="32">
        <f t="shared" si="5"/>
        <v>1000000</v>
      </c>
      <c r="O21" s="32">
        <v>1000000</v>
      </c>
      <c r="P21" s="32">
        <v>0</v>
      </c>
      <c r="Q21" s="29">
        <f t="shared" si="2"/>
        <v>0</v>
      </c>
      <c r="R21" s="30">
        <f t="shared" si="6"/>
        <v>0</v>
      </c>
    </row>
    <row r="22" spans="1:18" ht="20.100000000000001" customHeight="1" x14ac:dyDescent="0.15">
      <c r="A22" s="56" t="s">
        <v>26</v>
      </c>
      <c r="B22" s="56"/>
      <c r="C22" s="56"/>
      <c r="D22" s="32">
        <f>D23</f>
        <v>11000000</v>
      </c>
      <c r="E22" s="32">
        <f t="shared" si="0"/>
        <v>1583336</v>
      </c>
      <c r="F22" s="32">
        <v>0</v>
      </c>
      <c r="G22" s="32">
        <f>G23</f>
        <v>1583336</v>
      </c>
      <c r="H22" s="29">
        <f t="shared" si="1"/>
        <v>-9416664</v>
      </c>
      <c r="I22" s="37">
        <f t="shared" si="7"/>
        <v>-0.85606036363636362</v>
      </c>
      <c r="J22" s="72"/>
      <c r="K22" s="72"/>
      <c r="L22" s="16" t="s">
        <v>6</v>
      </c>
      <c r="M22" s="32">
        <v>2750000</v>
      </c>
      <c r="N22" s="32">
        <f t="shared" si="5"/>
        <v>2750000</v>
      </c>
      <c r="O22" s="32">
        <v>2750000</v>
      </c>
      <c r="P22" s="32">
        <v>0</v>
      </c>
      <c r="Q22" s="29">
        <f t="shared" si="2"/>
        <v>0</v>
      </c>
      <c r="R22" s="30">
        <f t="shared" si="6"/>
        <v>0</v>
      </c>
    </row>
    <row r="23" spans="1:18" ht="20.100000000000001" customHeight="1" x14ac:dyDescent="0.15">
      <c r="A23" s="18"/>
      <c r="B23" s="56" t="s">
        <v>49</v>
      </c>
      <c r="C23" s="56"/>
      <c r="D23" s="32">
        <f>D24++D25</f>
        <v>11000000</v>
      </c>
      <c r="E23" s="32">
        <f t="shared" si="0"/>
        <v>1583336</v>
      </c>
      <c r="F23" s="32">
        <v>0</v>
      </c>
      <c r="G23" s="32">
        <f>G24++G25</f>
        <v>1583336</v>
      </c>
      <c r="H23" s="29">
        <f t="shared" si="1"/>
        <v>-9416664</v>
      </c>
      <c r="I23" s="37">
        <f t="shared" si="7"/>
        <v>-0.85606036363636362</v>
      </c>
      <c r="J23" s="72"/>
      <c r="K23" s="72"/>
      <c r="L23" s="16" t="s">
        <v>50</v>
      </c>
      <c r="M23" s="32">
        <v>3000000</v>
      </c>
      <c r="N23" s="32">
        <f t="shared" si="5"/>
        <v>3000000</v>
      </c>
      <c r="O23" s="32">
        <v>3000000</v>
      </c>
      <c r="P23" s="32">
        <v>0</v>
      </c>
      <c r="Q23" s="29">
        <f t="shared" si="2"/>
        <v>0</v>
      </c>
      <c r="R23" s="30">
        <f t="shared" si="6"/>
        <v>0</v>
      </c>
    </row>
    <row r="24" spans="1:18" ht="20.100000000000001" customHeight="1" x14ac:dyDescent="0.15">
      <c r="A24" s="18"/>
      <c r="B24" s="18" t="s">
        <v>72</v>
      </c>
      <c r="C24" s="19" t="s">
        <v>17</v>
      </c>
      <c r="D24" s="32">
        <v>10000000</v>
      </c>
      <c r="E24" s="32">
        <f t="shared" si="0"/>
        <v>641944</v>
      </c>
      <c r="F24" s="32">
        <v>0</v>
      </c>
      <c r="G24" s="32">
        <v>641944</v>
      </c>
      <c r="H24" s="29">
        <f t="shared" si="1"/>
        <v>-9358056</v>
      </c>
      <c r="I24" s="37">
        <f t="shared" si="7"/>
        <v>-0.93580560000000002</v>
      </c>
      <c r="J24" s="72"/>
      <c r="K24" s="72"/>
      <c r="L24" s="16" t="s">
        <v>67</v>
      </c>
      <c r="M24" s="32">
        <v>500000</v>
      </c>
      <c r="N24" s="32">
        <f t="shared" si="5"/>
        <v>500000</v>
      </c>
      <c r="O24" s="32">
        <v>0</v>
      </c>
      <c r="P24" s="32">
        <v>500000</v>
      </c>
      <c r="Q24" s="29">
        <f t="shared" si="2"/>
        <v>0</v>
      </c>
      <c r="R24" s="30">
        <f t="shared" si="6"/>
        <v>0</v>
      </c>
    </row>
    <row r="25" spans="1:18" ht="20.100000000000001" customHeight="1" x14ac:dyDescent="0.15">
      <c r="A25" s="18"/>
      <c r="B25" s="18"/>
      <c r="C25" s="19" t="s">
        <v>4</v>
      </c>
      <c r="D25" s="32">
        <v>1000000</v>
      </c>
      <c r="E25" s="32">
        <f t="shared" si="0"/>
        <v>941392</v>
      </c>
      <c r="F25" s="32">
        <v>0</v>
      </c>
      <c r="G25" s="32">
        <v>941392</v>
      </c>
      <c r="H25" s="29">
        <f t="shared" si="1"/>
        <v>-58608</v>
      </c>
      <c r="I25" s="37">
        <f t="shared" si="7"/>
        <v>-5.8608E-2</v>
      </c>
      <c r="J25" s="71" t="s">
        <v>54</v>
      </c>
      <c r="K25" s="71"/>
      <c r="L25" s="71"/>
      <c r="M25" s="32">
        <v>0</v>
      </c>
      <c r="N25" s="32">
        <f t="shared" si="5"/>
        <v>0</v>
      </c>
      <c r="O25" s="32">
        <f>O26</f>
        <v>0</v>
      </c>
      <c r="P25" s="32">
        <f>P26</f>
        <v>0</v>
      </c>
      <c r="Q25" s="29">
        <f t="shared" si="2"/>
        <v>0</v>
      </c>
      <c r="R25" s="30">
        <v>0</v>
      </c>
    </row>
    <row r="26" spans="1:18" ht="20.100000000000001" customHeight="1" x14ac:dyDescent="0.15">
      <c r="A26" s="56" t="s">
        <v>29</v>
      </c>
      <c r="B26" s="56"/>
      <c r="C26" s="56" t="s">
        <v>30</v>
      </c>
      <c r="D26" s="39">
        <f>D27</f>
        <v>16020000</v>
      </c>
      <c r="E26" s="39">
        <f t="shared" si="0"/>
        <v>40140000</v>
      </c>
      <c r="F26" s="39">
        <v>0</v>
      </c>
      <c r="G26" s="39">
        <f>G27</f>
        <v>40140000</v>
      </c>
      <c r="H26" s="29">
        <f t="shared" si="1"/>
        <v>24120000</v>
      </c>
      <c r="I26" s="20">
        <f t="shared" si="7"/>
        <v>1.5056179775280898</v>
      </c>
      <c r="J26" s="73"/>
      <c r="K26" s="75" t="s">
        <v>65</v>
      </c>
      <c r="L26" s="75"/>
      <c r="M26" s="42">
        <v>0</v>
      </c>
      <c r="N26" s="42">
        <f t="shared" si="5"/>
        <v>0</v>
      </c>
      <c r="O26" s="42">
        <f>O27+O28</f>
        <v>0</v>
      </c>
      <c r="P26" s="42">
        <v>0</v>
      </c>
      <c r="Q26" s="29">
        <f t="shared" si="2"/>
        <v>0</v>
      </c>
      <c r="R26" s="30">
        <v>0</v>
      </c>
    </row>
    <row r="27" spans="1:18" ht="20.100000000000001" customHeight="1" x14ac:dyDescent="0.15">
      <c r="A27" s="18"/>
      <c r="B27" s="56" t="s">
        <v>51</v>
      </c>
      <c r="C27" s="56"/>
      <c r="D27" s="39">
        <f>D28+D29</f>
        <v>16020000</v>
      </c>
      <c r="E27" s="39">
        <f t="shared" si="0"/>
        <v>40140000</v>
      </c>
      <c r="F27" s="39">
        <v>0</v>
      </c>
      <c r="G27" s="39">
        <f>G28+G29</f>
        <v>40140000</v>
      </c>
      <c r="H27" s="29">
        <f t="shared" si="1"/>
        <v>24120000</v>
      </c>
      <c r="I27" s="20">
        <f t="shared" si="7"/>
        <v>1.5056179775280898</v>
      </c>
      <c r="J27" s="73"/>
      <c r="K27" s="73"/>
      <c r="L27" s="18" t="s">
        <v>53</v>
      </c>
      <c r="M27" s="42">
        <v>0</v>
      </c>
      <c r="N27" s="42">
        <f t="shared" si="5"/>
        <v>0</v>
      </c>
      <c r="O27" s="42">
        <v>0</v>
      </c>
      <c r="P27" s="42">
        <v>0</v>
      </c>
      <c r="Q27" s="29">
        <f t="shared" si="2"/>
        <v>0</v>
      </c>
      <c r="R27" s="30">
        <v>0</v>
      </c>
    </row>
    <row r="28" spans="1:18" ht="20.100000000000001" customHeight="1" x14ac:dyDescent="0.15">
      <c r="A28" s="18"/>
      <c r="B28" s="18" t="s">
        <v>72</v>
      </c>
      <c r="C28" s="19" t="s">
        <v>36</v>
      </c>
      <c r="D28" s="39">
        <v>20000</v>
      </c>
      <c r="E28" s="39">
        <f t="shared" si="0"/>
        <v>20000</v>
      </c>
      <c r="F28" s="39">
        <v>0</v>
      </c>
      <c r="G28" s="39">
        <v>20000</v>
      </c>
      <c r="H28" s="29">
        <f t="shared" si="1"/>
        <v>0</v>
      </c>
      <c r="I28" s="20">
        <v>0</v>
      </c>
      <c r="J28" s="73"/>
      <c r="K28" s="73"/>
      <c r="L28" s="18" t="s">
        <v>19</v>
      </c>
      <c r="M28" s="42">
        <v>0</v>
      </c>
      <c r="N28" s="42">
        <f t="shared" si="5"/>
        <v>0</v>
      </c>
      <c r="O28" s="42">
        <v>0</v>
      </c>
      <c r="P28" s="42">
        <v>0</v>
      </c>
      <c r="Q28" s="29">
        <f t="shared" si="2"/>
        <v>0</v>
      </c>
      <c r="R28" s="30">
        <v>0</v>
      </c>
    </row>
    <row r="29" spans="1:18" ht="20.100000000000001" customHeight="1" x14ac:dyDescent="0.15">
      <c r="A29" s="18"/>
      <c r="B29" s="18"/>
      <c r="C29" s="19" t="s">
        <v>56</v>
      </c>
      <c r="D29" s="39">
        <v>16000000</v>
      </c>
      <c r="E29" s="39">
        <f t="shared" si="0"/>
        <v>40120000</v>
      </c>
      <c r="F29" s="39">
        <v>0</v>
      </c>
      <c r="G29" s="39">
        <v>40120000</v>
      </c>
      <c r="H29" s="29">
        <f t="shared" si="1"/>
        <v>24120000</v>
      </c>
      <c r="I29" s="20">
        <f>H29/D29*100%</f>
        <v>1.5075000000000001</v>
      </c>
      <c r="J29" s="12"/>
      <c r="K29" s="12"/>
      <c r="L29" s="12"/>
      <c r="M29" s="44">
        <v>0</v>
      </c>
      <c r="N29" s="44">
        <f t="shared" si="5"/>
        <v>0</v>
      </c>
      <c r="O29" s="44">
        <v>0</v>
      </c>
      <c r="P29" s="44">
        <v>0</v>
      </c>
      <c r="Q29" s="12"/>
      <c r="R29" s="12"/>
    </row>
    <row r="30" spans="1:18" ht="15.95" customHeight="1" x14ac:dyDescent="0.15">
      <c r="A30" s="5"/>
      <c r="B30" s="5"/>
      <c r="C30" s="6"/>
      <c r="D30" s="7"/>
      <c r="E30" s="7"/>
      <c r="F30" s="7"/>
      <c r="G30" s="7"/>
      <c r="H30" s="8"/>
      <c r="I30" s="9"/>
      <c r="J30" s="10"/>
      <c r="K30" s="10"/>
      <c r="L30" s="11"/>
      <c r="M30" s="11"/>
      <c r="N30" s="11"/>
      <c r="O30" s="11"/>
      <c r="P30" s="11"/>
      <c r="Q30" s="11"/>
      <c r="R30" s="11"/>
    </row>
    <row r="31" spans="1:18" ht="15.95" customHeight="1" x14ac:dyDescent="0.15">
      <c r="A31" s="5"/>
      <c r="B31" s="5"/>
      <c r="C31" s="6"/>
      <c r="D31" s="7"/>
      <c r="E31" s="7"/>
      <c r="F31" s="7"/>
      <c r="G31" s="7"/>
      <c r="H31" s="8"/>
      <c r="I31" s="9"/>
      <c r="J31" s="10"/>
      <c r="K31" s="10"/>
      <c r="L31" s="11"/>
      <c r="M31" s="11"/>
      <c r="N31" s="11"/>
      <c r="O31" s="11"/>
      <c r="P31" s="11"/>
      <c r="Q31" s="11"/>
      <c r="R31" s="11"/>
    </row>
    <row r="32" spans="1:18" ht="15.95" customHeight="1" x14ac:dyDescent="0.15">
      <c r="A32" s="5"/>
      <c r="B32" s="5"/>
      <c r="C32" s="6"/>
      <c r="D32" s="7"/>
      <c r="E32" s="7"/>
      <c r="F32" s="7"/>
      <c r="G32" s="7"/>
      <c r="H32" s="8"/>
      <c r="I32" s="9"/>
      <c r="J32" s="10"/>
      <c r="K32" s="10"/>
      <c r="L32" s="11"/>
      <c r="M32" s="11"/>
      <c r="N32" s="11"/>
      <c r="O32" s="11"/>
      <c r="P32" s="11"/>
      <c r="Q32" s="11"/>
      <c r="R32" s="11"/>
    </row>
    <row r="33" spans="1:18" ht="15.95" customHeight="1" x14ac:dyDescent="0.15">
      <c r="A33" s="5"/>
      <c r="B33" s="5"/>
      <c r="C33" s="6"/>
      <c r="D33" s="7"/>
      <c r="E33" s="7"/>
      <c r="F33" s="7"/>
      <c r="G33" s="7"/>
      <c r="H33" s="8"/>
      <c r="I33" s="9"/>
      <c r="J33" s="10"/>
      <c r="K33" s="10"/>
      <c r="L33" s="11"/>
      <c r="M33" s="11"/>
      <c r="N33" s="11"/>
      <c r="O33" s="11"/>
      <c r="P33" s="11"/>
      <c r="Q33" s="11"/>
      <c r="R33" s="11"/>
    </row>
    <row r="34" spans="1:18" ht="15.95" customHeight="1" x14ac:dyDescent="0.15">
      <c r="A34" s="5"/>
      <c r="B34" s="5"/>
      <c r="C34" s="6"/>
      <c r="D34" s="7"/>
      <c r="E34" s="7"/>
      <c r="F34" s="7"/>
      <c r="G34" s="7"/>
      <c r="H34" s="8"/>
      <c r="I34" s="9"/>
      <c r="J34" s="10"/>
      <c r="K34" s="10"/>
      <c r="L34" s="11"/>
      <c r="M34" s="11"/>
      <c r="N34" s="11"/>
      <c r="O34" s="11"/>
      <c r="P34" s="11"/>
      <c r="Q34" s="11"/>
      <c r="R34" s="11"/>
    </row>
    <row r="35" spans="1:18" ht="15.95" customHeight="1" x14ac:dyDescent="0.15">
      <c r="A35" s="5"/>
      <c r="B35" s="5"/>
      <c r="C35" s="6"/>
      <c r="D35" s="7"/>
      <c r="E35" s="7"/>
      <c r="F35" s="7"/>
      <c r="G35" s="7"/>
      <c r="H35" s="8"/>
      <c r="I35" s="9"/>
      <c r="J35" s="10"/>
      <c r="K35" s="10"/>
      <c r="L35" s="11"/>
      <c r="M35" s="11"/>
      <c r="N35" s="11"/>
      <c r="O35" s="11"/>
      <c r="P35" s="11"/>
      <c r="Q35" s="11"/>
      <c r="R35" s="11"/>
    </row>
    <row r="36" spans="1:18" ht="15.95" customHeight="1" x14ac:dyDescent="0.15">
      <c r="A36" s="5"/>
      <c r="B36" s="5"/>
      <c r="C36" s="6"/>
      <c r="D36" s="7"/>
      <c r="E36" s="7"/>
      <c r="F36" s="7"/>
      <c r="G36" s="7"/>
      <c r="H36" s="8"/>
      <c r="I36" s="9"/>
      <c r="J36" s="10"/>
      <c r="K36" s="10"/>
      <c r="L36" s="11"/>
      <c r="M36" s="11"/>
      <c r="N36" s="11"/>
      <c r="O36" s="11"/>
      <c r="P36" s="11"/>
      <c r="Q36" s="11"/>
      <c r="R36" s="11"/>
    </row>
    <row r="37" spans="1:18" ht="15.95" customHeight="1" x14ac:dyDescent="0.15">
      <c r="A37" s="5"/>
      <c r="B37" s="5"/>
      <c r="C37" s="6"/>
      <c r="D37" s="7"/>
      <c r="E37" s="7"/>
      <c r="F37" s="7"/>
      <c r="G37" s="7"/>
      <c r="H37" s="8"/>
      <c r="I37" s="9"/>
      <c r="J37" s="10"/>
      <c r="K37" s="10"/>
      <c r="L37" s="11"/>
      <c r="M37" s="11"/>
      <c r="N37" s="11"/>
      <c r="O37" s="11"/>
      <c r="P37" s="11"/>
      <c r="Q37" s="11"/>
      <c r="R37" s="11"/>
    </row>
    <row r="38" spans="1:18" ht="15.95" customHeight="1" x14ac:dyDescent="0.15">
      <c r="A38" s="5"/>
      <c r="B38" s="5"/>
      <c r="C38" s="6"/>
      <c r="D38" s="7"/>
      <c r="E38" s="7"/>
      <c r="F38" s="7"/>
      <c r="G38" s="7"/>
      <c r="H38" s="8"/>
      <c r="I38" s="9"/>
      <c r="J38" s="10"/>
      <c r="K38" s="10"/>
      <c r="L38" s="11"/>
      <c r="M38" s="11"/>
      <c r="N38" s="11"/>
      <c r="O38" s="11"/>
      <c r="P38" s="11"/>
      <c r="Q38" s="11"/>
      <c r="R38" s="11"/>
    </row>
    <row r="39" spans="1:18" ht="15.95" customHeight="1" x14ac:dyDescent="0.15">
      <c r="A39" s="5"/>
      <c r="B39" s="5"/>
      <c r="C39" s="6"/>
      <c r="D39" s="7"/>
      <c r="E39" s="7"/>
      <c r="F39" s="7"/>
      <c r="G39" s="7"/>
      <c r="H39" s="8"/>
      <c r="I39" s="9"/>
      <c r="J39" s="10"/>
      <c r="K39" s="10"/>
      <c r="L39" s="11"/>
      <c r="M39" s="11"/>
      <c r="N39" s="11"/>
      <c r="O39" s="11"/>
      <c r="P39" s="11"/>
      <c r="Q39" s="11"/>
      <c r="R39" s="11"/>
    </row>
    <row r="40" spans="1:18" x14ac:dyDescent="0.15">
      <c r="A40" s="69"/>
      <c r="B40" s="70"/>
      <c r="C40" s="70"/>
      <c r="D40" s="70"/>
      <c r="E40" s="69"/>
      <c r="F40" s="69"/>
      <c r="G40" s="69"/>
      <c r="H40" s="22"/>
      <c r="I40" s="22"/>
      <c r="J40" s="22"/>
      <c r="K40" s="22"/>
      <c r="L40" s="22"/>
      <c r="M40" s="22"/>
      <c r="N40" s="22"/>
      <c r="O40" s="22"/>
      <c r="P40" s="48"/>
      <c r="Q40" s="48"/>
      <c r="R40" s="48"/>
    </row>
    <row r="41" spans="1:18" s="4" customFormat="1" ht="24.95" customHeight="1" x14ac:dyDescent="0.15">
      <c r="A41" s="23" t="s">
        <v>2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 t="s">
        <v>68</v>
      </c>
      <c r="Q41" s="68" t="s">
        <v>57</v>
      </c>
      <c r="R41" s="68"/>
    </row>
    <row r="42" spans="1:18" ht="20.100000000000001" customHeight="1" x14ac:dyDescent="0.15">
      <c r="A42" s="46" t="s">
        <v>0</v>
      </c>
      <c r="B42" s="46"/>
      <c r="C42" s="46"/>
      <c r="D42" s="46"/>
      <c r="E42" s="46"/>
      <c r="F42" s="46"/>
      <c r="G42" s="46"/>
      <c r="H42" s="46"/>
      <c r="I42" s="46"/>
      <c r="J42" s="46" t="s">
        <v>74</v>
      </c>
      <c r="K42" s="47"/>
      <c r="L42" s="47"/>
      <c r="M42" s="47"/>
      <c r="N42" s="47"/>
      <c r="O42" s="47"/>
      <c r="P42" s="47"/>
      <c r="Q42" s="47"/>
      <c r="R42" s="47"/>
    </row>
    <row r="43" spans="1:18" ht="20.100000000000001" customHeight="1" x14ac:dyDescent="0.15">
      <c r="A43" s="49" t="s">
        <v>69</v>
      </c>
      <c r="B43" s="49" t="s">
        <v>71</v>
      </c>
      <c r="C43" s="49" t="s">
        <v>73</v>
      </c>
      <c r="D43" s="64" t="s">
        <v>37</v>
      </c>
      <c r="E43" s="61" t="s">
        <v>3</v>
      </c>
      <c r="F43" s="66"/>
      <c r="G43" s="62"/>
      <c r="H43" s="63" t="s">
        <v>28</v>
      </c>
      <c r="I43" s="63"/>
      <c r="J43" s="49" t="s">
        <v>69</v>
      </c>
      <c r="K43" s="49" t="s">
        <v>71</v>
      </c>
      <c r="L43" s="49" t="s">
        <v>73</v>
      </c>
      <c r="M43" s="64" t="s">
        <v>37</v>
      </c>
      <c r="N43" s="61" t="s">
        <v>3</v>
      </c>
      <c r="O43" s="66"/>
      <c r="P43" s="62"/>
      <c r="Q43" s="61" t="s">
        <v>18</v>
      </c>
      <c r="R43" s="62"/>
    </row>
    <row r="44" spans="1:18" ht="20.100000000000001" customHeight="1" x14ac:dyDescent="0.15">
      <c r="A44" s="50"/>
      <c r="B44" s="50"/>
      <c r="C44" s="50"/>
      <c r="D44" s="65"/>
      <c r="E44" s="24" t="s">
        <v>70</v>
      </c>
      <c r="F44" s="24" t="s">
        <v>14</v>
      </c>
      <c r="G44" s="24" t="s">
        <v>12</v>
      </c>
      <c r="H44" s="25" t="s">
        <v>16</v>
      </c>
      <c r="I44" s="25" t="s">
        <v>15</v>
      </c>
      <c r="J44" s="50"/>
      <c r="K44" s="50"/>
      <c r="L44" s="50"/>
      <c r="M44" s="65"/>
      <c r="N44" s="24" t="s">
        <v>70</v>
      </c>
      <c r="O44" s="24" t="s">
        <v>14</v>
      </c>
      <c r="P44" s="24" t="s">
        <v>12</v>
      </c>
      <c r="Q44" s="24" t="s">
        <v>16</v>
      </c>
      <c r="R44" s="24" t="s">
        <v>15</v>
      </c>
    </row>
    <row r="45" spans="1:18" ht="20.100000000000001" customHeight="1" x14ac:dyDescent="0.15">
      <c r="A45" s="12"/>
      <c r="B45" s="12"/>
      <c r="C45" s="12"/>
      <c r="D45" s="12"/>
      <c r="E45" s="12"/>
      <c r="F45" s="12"/>
      <c r="G45" s="12"/>
      <c r="H45" s="12"/>
      <c r="I45" s="12"/>
      <c r="J45" s="56" t="s">
        <v>41</v>
      </c>
      <c r="K45" s="56"/>
      <c r="L45" s="56"/>
      <c r="M45" s="38">
        <v>22050000</v>
      </c>
      <c r="N45" s="38">
        <f>SUM(O45:P45)</f>
        <v>26235000</v>
      </c>
      <c r="O45" s="39">
        <f>O46</f>
        <v>20250000</v>
      </c>
      <c r="P45" s="39">
        <f>P46</f>
        <v>5985000</v>
      </c>
      <c r="Q45" s="29">
        <f t="shared" ref="Q45:Q50" si="8">N45-M45</f>
        <v>4185000</v>
      </c>
      <c r="R45" s="30">
        <f>Q45/M45*100%</f>
        <v>0.18979591836734694</v>
      </c>
    </row>
    <row r="46" spans="1:18" ht="20.100000000000001" customHeight="1" x14ac:dyDescent="0.15">
      <c r="A46" s="12"/>
      <c r="B46" s="12"/>
      <c r="C46" s="12"/>
      <c r="D46" s="12"/>
      <c r="E46" s="12"/>
      <c r="F46" s="12"/>
      <c r="G46" s="12"/>
      <c r="H46" s="12"/>
      <c r="I46" s="12"/>
      <c r="J46" s="73"/>
      <c r="K46" s="40" t="s">
        <v>39</v>
      </c>
      <c r="L46" s="41"/>
      <c r="M46" s="38">
        <v>22050000</v>
      </c>
      <c r="N46" s="38">
        <f>SUM(O46:P46)</f>
        <v>26235000</v>
      </c>
      <c r="O46" s="34">
        <f>O47</f>
        <v>20250000</v>
      </c>
      <c r="P46" s="39">
        <f>P47</f>
        <v>5985000</v>
      </c>
      <c r="Q46" s="29">
        <f t="shared" si="8"/>
        <v>4185000</v>
      </c>
      <c r="R46" s="30">
        <f>Q46/M46*100%</f>
        <v>0.18979591836734694</v>
      </c>
    </row>
    <row r="47" spans="1:18" ht="20.100000000000001" customHeight="1" x14ac:dyDescent="0.15">
      <c r="A47" s="12"/>
      <c r="B47" s="12"/>
      <c r="C47" s="12"/>
      <c r="D47" s="12"/>
      <c r="E47" s="12"/>
      <c r="F47" s="12"/>
      <c r="G47" s="12"/>
      <c r="H47" s="12"/>
      <c r="I47" s="12"/>
      <c r="J47" s="73"/>
      <c r="K47" s="12"/>
      <c r="L47" s="12" t="s">
        <v>24</v>
      </c>
      <c r="M47" s="38">
        <v>22050000</v>
      </c>
      <c r="N47" s="38">
        <f>SUM(O47:P47)</f>
        <v>26235000</v>
      </c>
      <c r="O47" s="34">
        <v>20250000</v>
      </c>
      <c r="P47" s="39">
        <v>5985000</v>
      </c>
      <c r="Q47" s="29">
        <f t="shared" si="8"/>
        <v>4185000</v>
      </c>
      <c r="R47" s="30">
        <f>Q47/M47*100%</f>
        <v>0.18979591836734694</v>
      </c>
    </row>
    <row r="48" spans="1:18" ht="20.100000000000001" customHeight="1" x14ac:dyDescent="0.15">
      <c r="A48" s="12"/>
      <c r="B48" s="12"/>
      <c r="C48" s="12"/>
      <c r="D48" s="12"/>
      <c r="E48" s="12"/>
      <c r="F48" s="12"/>
      <c r="G48" s="12"/>
      <c r="H48" s="12"/>
      <c r="I48" s="12"/>
      <c r="J48" s="56" t="s">
        <v>60</v>
      </c>
      <c r="K48" s="56"/>
      <c r="L48" s="56"/>
      <c r="M48" s="38">
        <v>0</v>
      </c>
      <c r="N48" s="38">
        <f t="shared" ref="N48:P49" si="9">N49</f>
        <v>6659336</v>
      </c>
      <c r="O48" s="39">
        <f t="shared" si="9"/>
        <v>0</v>
      </c>
      <c r="P48" s="39">
        <f t="shared" si="9"/>
        <v>6659336</v>
      </c>
      <c r="Q48" s="29">
        <f t="shared" si="8"/>
        <v>6659336</v>
      </c>
      <c r="R48" s="30">
        <v>1</v>
      </c>
    </row>
    <row r="49" spans="1:222" ht="20.100000000000001" customHeight="1" x14ac:dyDescent="0.15">
      <c r="A49" s="12"/>
      <c r="B49" s="12"/>
      <c r="C49" s="12"/>
      <c r="D49" s="12"/>
      <c r="E49" s="12"/>
      <c r="F49" s="12"/>
      <c r="G49" s="12"/>
      <c r="H49" s="12"/>
      <c r="I49" s="12"/>
      <c r="J49" s="73"/>
      <c r="K49" s="12" t="s">
        <v>63</v>
      </c>
      <c r="L49" s="12"/>
      <c r="M49" s="38">
        <v>0</v>
      </c>
      <c r="N49" s="38">
        <f t="shared" si="9"/>
        <v>6659336</v>
      </c>
      <c r="O49" s="38">
        <f t="shared" si="9"/>
        <v>0</v>
      </c>
      <c r="P49" s="39">
        <f t="shared" si="9"/>
        <v>6659336</v>
      </c>
      <c r="Q49" s="29">
        <f t="shared" si="8"/>
        <v>6659336</v>
      </c>
      <c r="R49" s="30">
        <v>1</v>
      </c>
    </row>
    <row r="50" spans="1:222" ht="20.100000000000001" customHeight="1" x14ac:dyDescent="0.15">
      <c r="A50" s="12"/>
      <c r="B50" s="12"/>
      <c r="C50" s="12"/>
      <c r="D50" s="12"/>
      <c r="E50" s="12"/>
      <c r="F50" s="12"/>
      <c r="G50" s="12"/>
      <c r="H50" s="12"/>
      <c r="I50" s="12"/>
      <c r="J50" s="73"/>
      <c r="K50" s="74"/>
      <c r="L50" s="12" t="s">
        <v>59</v>
      </c>
      <c r="M50" s="38">
        <v>0</v>
      </c>
      <c r="N50" s="38">
        <f t="shared" ref="N50:N55" si="10">SUM(O50:P50)</f>
        <v>6659336</v>
      </c>
      <c r="O50" s="42">
        <v>0</v>
      </c>
      <c r="P50" s="42">
        <v>6659336</v>
      </c>
      <c r="Q50" s="29">
        <f t="shared" si="8"/>
        <v>6659336</v>
      </c>
      <c r="R50" s="30">
        <v>1</v>
      </c>
    </row>
    <row r="51" spans="1:222" s="1" customFormat="1" ht="20.100000000000001" customHeight="1" x14ac:dyDescent="0.15">
      <c r="A51" s="43"/>
      <c r="B51" s="43"/>
      <c r="C51" s="43"/>
      <c r="D51" s="43"/>
      <c r="E51" s="43"/>
      <c r="F51" s="43"/>
      <c r="G51" s="43"/>
      <c r="H51" s="43"/>
      <c r="I51" s="43"/>
      <c r="J51" s="73"/>
      <c r="K51" s="74"/>
      <c r="L51" s="43"/>
      <c r="M51" s="18"/>
      <c r="N51" s="38">
        <f t="shared" si="10"/>
        <v>0</v>
      </c>
      <c r="O51" s="18"/>
      <c r="P51" s="18"/>
      <c r="Q51" s="18"/>
      <c r="R51" s="18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</row>
    <row r="52" spans="1:222" s="1" customFormat="1" ht="20.100000000000001" customHeight="1" x14ac:dyDescent="0.1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12"/>
      <c r="N52" s="39">
        <f t="shared" si="10"/>
        <v>0</v>
      </c>
      <c r="O52" s="12"/>
      <c r="P52" s="12"/>
      <c r="Q52" s="12"/>
      <c r="R52" s="1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</row>
    <row r="53" spans="1:222" ht="20.100000000000001" customHeight="1" x14ac:dyDescent="0.1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12"/>
      <c r="N53" s="39">
        <f t="shared" si="10"/>
        <v>0</v>
      </c>
      <c r="O53" s="12"/>
      <c r="P53" s="12"/>
      <c r="Q53" s="12"/>
      <c r="R53" s="12"/>
      <c r="S53" s="2"/>
      <c r="T53" s="2"/>
    </row>
    <row r="54" spans="1:222" ht="20.100000000000001" customHeight="1" x14ac:dyDescent="0.1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12"/>
      <c r="N54" s="39">
        <f t="shared" si="10"/>
        <v>0</v>
      </c>
      <c r="O54" s="12"/>
      <c r="P54" s="12"/>
      <c r="Q54" s="12"/>
      <c r="R54" s="12"/>
    </row>
    <row r="55" spans="1:222" ht="20.100000000000001" customHeight="1" x14ac:dyDescent="0.1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12"/>
      <c r="N55" s="39">
        <f t="shared" si="10"/>
        <v>0</v>
      </c>
      <c r="O55" s="12"/>
      <c r="P55" s="12"/>
      <c r="Q55" s="12"/>
      <c r="R55" s="12"/>
    </row>
    <row r="61" spans="1:222" x14ac:dyDescent="0.15">
      <c r="O61" s="45"/>
    </row>
  </sheetData>
  <mergeCells count="63">
    <mergeCell ref="B43:B44"/>
    <mergeCell ref="C43:C44"/>
    <mergeCell ref="A43:A44"/>
    <mergeCell ref="Q43:R43"/>
    <mergeCell ref="H43:I43"/>
    <mergeCell ref="L43:L44"/>
    <mergeCell ref="D43:D44"/>
    <mergeCell ref="E43:G43"/>
    <mergeCell ref="M43:M44"/>
    <mergeCell ref="N43:P43"/>
    <mergeCell ref="J49:J51"/>
    <mergeCell ref="K50:K51"/>
    <mergeCell ref="K26:L26"/>
    <mergeCell ref="J26:J28"/>
    <mergeCell ref="K27:K28"/>
    <mergeCell ref="J43:J44"/>
    <mergeCell ref="K43:K44"/>
    <mergeCell ref="K15:L15"/>
    <mergeCell ref="K9:K14"/>
    <mergeCell ref="K19:L19"/>
    <mergeCell ref="J45:L45"/>
    <mergeCell ref="J48:L48"/>
    <mergeCell ref="J46:J47"/>
    <mergeCell ref="J8:J24"/>
    <mergeCell ref="K20:K24"/>
    <mergeCell ref="J25:L25"/>
    <mergeCell ref="B23:C23"/>
    <mergeCell ref="A26:C26"/>
    <mergeCell ref="B27:C27"/>
    <mergeCell ref="Q41:R41"/>
    <mergeCell ref="A40:G40"/>
    <mergeCell ref="B16:C16"/>
    <mergeCell ref="A19:C19"/>
    <mergeCell ref="B20:C20"/>
    <mergeCell ref="A15:C15"/>
    <mergeCell ref="A22:C22"/>
    <mergeCell ref="A1:R1"/>
    <mergeCell ref="A3:I3"/>
    <mergeCell ref="J3:R3"/>
    <mergeCell ref="Q4:R4"/>
    <mergeCell ref="H4:I4"/>
    <mergeCell ref="L4:L5"/>
    <mergeCell ref="D4:D5"/>
    <mergeCell ref="E4:G4"/>
    <mergeCell ref="M4:M5"/>
    <mergeCell ref="N4:P4"/>
    <mergeCell ref="A2:R2"/>
    <mergeCell ref="A42:I42"/>
    <mergeCell ref="J42:R42"/>
    <mergeCell ref="P40:R40"/>
    <mergeCell ref="J4:J5"/>
    <mergeCell ref="K4:K5"/>
    <mergeCell ref="B4:B5"/>
    <mergeCell ref="C4:C5"/>
    <mergeCell ref="A7:C7"/>
    <mergeCell ref="J7:L7"/>
    <mergeCell ref="A6:C6"/>
    <mergeCell ref="B8:C8"/>
    <mergeCell ref="A4:A5"/>
    <mergeCell ref="K8:L8"/>
    <mergeCell ref="J6:L6"/>
    <mergeCell ref="B12:C12"/>
    <mergeCell ref="A11:C11"/>
  </mergeCells>
  <phoneticPr fontId="34" type="noConversion"/>
  <pageMargins left="0.35930600000000001" right="0.14513899999999999" top="0.505139" bottom="0.56805600000000001" header="0.51138899999999998" footer="0.51138899999999998"/>
  <pageSetup paperSize="256" scale="72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view="pageBreakPreview" zoomScale="130" zoomScaleSheetLayoutView="130" workbookViewId="0">
      <selection activeCell="E16" sqref="E16"/>
    </sheetView>
  </sheetViews>
  <sheetFormatPr defaultRowHeight="13.5" x14ac:dyDescent="0.15"/>
  <cols>
    <col min="1" max="1" width="2.6640625" style="85" customWidth="1"/>
    <col min="2" max="2" width="3" style="85" customWidth="1"/>
    <col min="3" max="3" width="15.6640625" style="85" customWidth="1"/>
    <col min="4" max="4" width="8.33203125" style="85" customWidth="1"/>
    <col min="5" max="5" width="8.21875" style="85" customWidth="1"/>
    <col min="6" max="6" width="9.88671875" style="85" customWidth="1"/>
    <col min="7" max="7" width="2.88671875" style="85" customWidth="1"/>
    <col min="8" max="8" width="3" style="85" customWidth="1"/>
    <col min="9" max="9" width="16.6640625" style="85" customWidth="1"/>
    <col min="10" max="10" width="8.6640625" style="85" customWidth="1"/>
    <col min="11" max="11" width="10" style="85" bestFit="1" customWidth="1"/>
    <col min="12" max="12" width="10.21875" style="85" customWidth="1"/>
    <col min="13" max="13" width="10.109375" style="85" customWidth="1"/>
    <col min="14" max="14" width="11.77734375" style="85" bestFit="1" customWidth="1"/>
    <col min="15" max="16384" width="8.88671875" style="85"/>
  </cols>
  <sheetData>
    <row r="1" spans="1:14" s="77" customFormat="1" ht="14.45" customHeight="1" x14ac:dyDescent="0.15">
      <c r="A1" s="76" t="s">
        <v>75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s="80" customFormat="1" ht="14.45" customHeight="1" x14ac:dyDescent="0.15">
      <c r="A2" s="78" t="s">
        <v>76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9" t="s">
        <v>57</v>
      </c>
    </row>
    <row r="3" spans="1:14" ht="14.45" customHeight="1" x14ac:dyDescent="0.15">
      <c r="A3" s="81" t="s">
        <v>0</v>
      </c>
      <c r="B3" s="82"/>
      <c r="C3" s="82"/>
      <c r="D3" s="82"/>
      <c r="E3" s="82"/>
      <c r="F3" s="83"/>
      <c r="G3" s="84" t="s">
        <v>74</v>
      </c>
      <c r="H3" s="84"/>
      <c r="I3" s="84"/>
      <c r="J3" s="84"/>
      <c r="K3" s="84"/>
      <c r="L3" s="84"/>
      <c r="M3" s="84"/>
    </row>
    <row r="4" spans="1:14" ht="15" customHeight="1" x14ac:dyDescent="0.15">
      <c r="A4" s="86" t="s">
        <v>69</v>
      </c>
      <c r="B4" s="86" t="s">
        <v>71</v>
      </c>
      <c r="C4" s="86" t="s">
        <v>73</v>
      </c>
      <c r="D4" s="87" t="s">
        <v>77</v>
      </c>
      <c r="E4" s="87" t="s">
        <v>78</v>
      </c>
      <c r="F4" s="88" t="s">
        <v>18</v>
      </c>
      <c r="G4" s="89" t="s">
        <v>69</v>
      </c>
      <c r="H4" s="89" t="s">
        <v>71</v>
      </c>
      <c r="I4" s="89" t="s">
        <v>73</v>
      </c>
      <c r="J4" s="87" t="s">
        <v>77</v>
      </c>
      <c r="K4" s="89" t="s">
        <v>79</v>
      </c>
      <c r="L4" s="89"/>
      <c r="M4" s="90" t="s">
        <v>18</v>
      </c>
    </row>
    <row r="5" spans="1:14" ht="15" customHeight="1" x14ac:dyDescent="0.15">
      <c r="A5" s="91"/>
      <c r="B5" s="91"/>
      <c r="C5" s="91"/>
      <c r="D5" s="84"/>
      <c r="E5" s="84"/>
      <c r="F5" s="92" t="s">
        <v>16</v>
      </c>
      <c r="G5" s="89"/>
      <c r="H5" s="89"/>
      <c r="I5" s="89"/>
      <c r="J5" s="84"/>
      <c r="K5" s="93" t="s">
        <v>70</v>
      </c>
      <c r="L5" s="93" t="s">
        <v>11</v>
      </c>
      <c r="M5" s="93" t="s">
        <v>16</v>
      </c>
    </row>
    <row r="6" spans="1:14" ht="14.45" customHeight="1" x14ac:dyDescent="0.15">
      <c r="A6" s="94" t="s">
        <v>13</v>
      </c>
      <c r="B6" s="95"/>
      <c r="C6" s="96"/>
      <c r="D6" s="97">
        <f>D13+D10+D7</f>
        <v>520981800</v>
      </c>
      <c r="E6" s="97">
        <f>SUM(E7,E10,E13)</f>
        <v>444818000</v>
      </c>
      <c r="F6" s="98" t="str">
        <f>[1]세입명세서!F7</f>
        <v>Δ76,163,800</v>
      </c>
      <c r="G6" s="94" t="s">
        <v>33</v>
      </c>
      <c r="H6" s="95"/>
      <c r="I6" s="96"/>
      <c r="J6" s="99">
        <f>SUM(J7,J22)</f>
        <v>520981800</v>
      </c>
      <c r="K6" s="97">
        <v>444818000</v>
      </c>
      <c r="L6" s="97">
        <v>444818000</v>
      </c>
      <c r="M6" s="100" t="s">
        <v>80</v>
      </c>
    </row>
    <row r="7" spans="1:14" ht="14.45" customHeight="1" x14ac:dyDescent="0.15">
      <c r="A7" s="101" t="s">
        <v>81</v>
      </c>
      <c r="B7" s="101"/>
      <c r="C7" s="101"/>
      <c r="D7" s="99">
        <v>499276800</v>
      </c>
      <c r="E7" s="97">
        <f>E8</f>
        <v>406844000</v>
      </c>
      <c r="F7" s="98" t="str">
        <f>[1]세입명세서!F8</f>
        <v>Δ92,432,800</v>
      </c>
      <c r="G7" s="102" t="s">
        <v>44</v>
      </c>
      <c r="H7" s="103"/>
      <c r="I7" s="104"/>
      <c r="J7" s="99">
        <v>517081800</v>
      </c>
      <c r="K7" s="99">
        <v>426849000</v>
      </c>
      <c r="L7" s="99">
        <v>426849000</v>
      </c>
      <c r="M7" s="100" t="s">
        <v>82</v>
      </c>
    </row>
    <row r="8" spans="1:14" ht="14.45" customHeight="1" x14ac:dyDescent="0.15">
      <c r="A8" s="105"/>
      <c r="B8" s="106" t="s">
        <v>83</v>
      </c>
      <c r="C8" s="106"/>
      <c r="D8" s="99">
        <v>499276800</v>
      </c>
      <c r="E8" s="97">
        <f>E9</f>
        <v>406844000</v>
      </c>
      <c r="F8" s="98" t="str">
        <f>[1]세입명세서!F9</f>
        <v>Δ92,432,800</v>
      </c>
      <c r="G8" s="90"/>
      <c r="H8" s="102" t="s">
        <v>58</v>
      </c>
      <c r="I8" s="104"/>
      <c r="J8" s="99">
        <v>497427000</v>
      </c>
      <c r="K8" s="99">
        <v>418697000</v>
      </c>
      <c r="L8" s="99">
        <v>418697000</v>
      </c>
      <c r="M8" s="100" t="s">
        <v>84</v>
      </c>
    </row>
    <row r="9" spans="1:14" ht="14.45" customHeight="1" x14ac:dyDescent="0.15">
      <c r="A9" s="105"/>
      <c r="B9" s="107"/>
      <c r="C9" s="108" t="s">
        <v>85</v>
      </c>
      <c r="D9" s="99">
        <v>499276800</v>
      </c>
      <c r="E9" s="97">
        <f>[1]세입명세서!E10</f>
        <v>406844000</v>
      </c>
      <c r="F9" s="98" t="str">
        <f>[1]세입명세서!F10</f>
        <v>Δ92,432,800</v>
      </c>
      <c r="G9" s="90"/>
      <c r="H9" s="109"/>
      <c r="I9" s="99" t="s">
        <v>5</v>
      </c>
      <c r="J9" s="99">
        <v>323866000</v>
      </c>
      <c r="K9" s="99">
        <v>308170000</v>
      </c>
      <c r="L9" s="99">
        <v>308170000</v>
      </c>
      <c r="M9" s="100" t="s">
        <v>86</v>
      </c>
    </row>
    <row r="10" spans="1:14" ht="14.45" customHeight="1" x14ac:dyDescent="0.15">
      <c r="A10" s="101" t="s">
        <v>87</v>
      </c>
      <c r="B10" s="101"/>
      <c r="C10" s="101"/>
      <c r="D10" s="99">
        <v>21695000</v>
      </c>
      <c r="E10" s="99">
        <f>E11</f>
        <v>21695000</v>
      </c>
      <c r="F10" s="100">
        <f>D10-E10</f>
        <v>0</v>
      </c>
      <c r="G10" s="90"/>
      <c r="H10" s="109"/>
      <c r="I10" s="99" t="s">
        <v>88</v>
      </c>
      <c r="J10" s="99">
        <v>82737000</v>
      </c>
      <c r="K10" s="99">
        <v>12787000</v>
      </c>
      <c r="L10" s="99">
        <v>12787000</v>
      </c>
      <c r="M10" s="100" t="s">
        <v>89</v>
      </c>
    </row>
    <row r="11" spans="1:14" ht="14.45" customHeight="1" x14ac:dyDescent="0.15">
      <c r="A11" s="110"/>
      <c r="B11" s="101" t="s">
        <v>90</v>
      </c>
      <c r="C11" s="101"/>
      <c r="D11" s="99">
        <v>21695000</v>
      </c>
      <c r="E11" s="99">
        <f>E12</f>
        <v>21695000</v>
      </c>
      <c r="F11" s="100">
        <f>D11-E11</f>
        <v>0</v>
      </c>
      <c r="G11" s="90"/>
      <c r="H11" s="109"/>
      <c r="I11" s="99" t="s">
        <v>91</v>
      </c>
      <c r="J11" s="99">
        <v>29234000</v>
      </c>
      <c r="K11" s="99">
        <v>67358000</v>
      </c>
      <c r="L11" s="99">
        <v>67358000</v>
      </c>
      <c r="M11" s="100">
        <v>38123800</v>
      </c>
    </row>
    <row r="12" spans="1:14" ht="14.45" customHeight="1" x14ac:dyDescent="0.15">
      <c r="A12" s="110"/>
      <c r="B12" s="110"/>
      <c r="C12" s="111" t="s">
        <v>92</v>
      </c>
      <c r="D12" s="99">
        <v>21695000</v>
      </c>
      <c r="E12" s="99">
        <f>[1]세입명세서!E13</f>
        <v>21695000</v>
      </c>
      <c r="F12" s="100">
        <f>D12-E12</f>
        <v>0</v>
      </c>
      <c r="G12" s="90"/>
      <c r="H12" s="109"/>
      <c r="I12" s="99" t="s">
        <v>93</v>
      </c>
      <c r="J12" s="99">
        <v>60790000</v>
      </c>
      <c r="K12" s="99">
        <v>29982000</v>
      </c>
      <c r="L12" s="99">
        <v>29982000</v>
      </c>
      <c r="M12" s="100" t="s">
        <v>94</v>
      </c>
    </row>
    <row r="13" spans="1:14" ht="14.45" customHeight="1" x14ac:dyDescent="0.15">
      <c r="A13" s="101" t="s">
        <v>95</v>
      </c>
      <c r="B13" s="101"/>
      <c r="C13" s="101"/>
      <c r="D13" s="99">
        <f>D14</f>
        <v>10000</v>
      </c>
      <c r="E13" s="99">
        <v>16279000</v>
      </c>
      <c r="F13" s="100">
        <v>16279000</v>
      </c>
      <c r="G13" s="90"/>
      <c r="H13" s="109"/>
      <c r="I13" s="99" t="s">
        <v>96</v>
      </c>
      <c r="J13" s="99">
        <v>800000</v>
      </c>
      <c r="K13" s="99">
        <v>400000</v>
      </c>
      <c r="L13" s="99">
        <v>400000</v>
      </c>
      <c r="M13" s="100">
        <v>400000</v>
      </c>
    </row>
    <row r="14" spans="1:14" ht="14.45" customHeight="1" x14ac:dyDescent="0.15">
      <c r="A14" s="110"/>
      <c r="B14" s="101" t="s">
        <v>97</v>
      </c>
      <c r="C14" s="101"/>
      <c r="D14" s="99">
        <f>D15+D16</f>
        <v>10000</v>
      </c>
      <c r="E14" s="99">
        <v>16279000</v>
      </c>
      <c r="F14" s="100">
        <v>16279000</v>
      </c>
      <c r="G14" s="90"/>
      <c r="H14" s="112" t="s">
        <v>98</v>
      </c>
      <c r="I14" s="113"/>
      <c r="J14" s="99">
        <v>4200000</v>
      </c>
      <c r="K14" s="99">
        <v>1800000</v>
      </c>
      <c r="L14" s="99">
        <v>1800000</v>
      </c>
      <c r="M14" s="100" t="s">
        <v>99</v>
      </c>
      <c r="N14" s="114"/>
    </row>
    <row r="15" spans="1:14" ht="14.45" customHeight="1" x14ac:dyDescent="0.15">
      <c r="A15" s="110"/>
      <c r="B15" s="110" t="s">
        <v>72</v>
      </c>
      <c r="C15" s="111" t="s">
        <v>100</v>
      </c>
      <c r="D15" s="99">
        <v>0</v>
      </c>
      <c r="E15" s="99">
        <v>16269000</v>
      </c>
      <c r="F15" s="100">
        <v>16269000</v>
      </c>
      <c r="G15" s="99"/>
      <c r="H15" s="110"/>
      <c r="I15" s="99" t="s">
        <v>20</v>
      </c>
      <c r="J15" s="99">
        <v>4200000</v>
      </c>
      <c r="K15" s="99">
        <v>1800000</v>
      </c>
      <c r="L15" s="99">
        <v>1800000</v>
      </c>
      <c r="M15" s="100" t="s">
        <v>99</v>
      </c>
    </row>
    <row r="16" spans="1:14" ht="14.45" customHeight="1" x14ac:dyDescent="0.15">
      <c r="A16" s="110"/>
      <c r="B16" s="115"/>
      <c r="C16" s="111" t="s">
        <v>101</v>
      </c>
      <c r="D16" s="99">
        <v>10000</v>
      </c>
      <c r="E16" s="99">
        <v>10000</v>
      </c>
      <c r="F16" s="100">
        <f>D16-E16</f>
        <v>0</v>
      </c>
      <c r="G16" s="99"/>
      <c r="H16" s="112" t="s">
        <v>64</v>
      </c>
      <c r="I16" s="113"/>
      <c r="J16" s="99">
        <v>15454800</v>
      </c>
      <c r="K16" s="99">
        <v>6352000</v>
      </c>
      <c r="L16" s="99">
        <v>6352000</v>
      </c>
      <c r="M16" s="100" t="s">
        <v>102</v>
      </c>
    </row>
    <row r="17" spans="1:13" ht="14.45" customHeight="1" x14ac:dyDescent="0.15">
      <c r="A17" s="110"/>
      <c r="B17" s="110"/>
      <c r="C17" s="111"/>
      <c r="D17" s="99"/>
      <c r="E17" s="110"/>
      <c r="F17" s="99"/>
      <c r="G17" s="99"/>
      <c r="H17" s="99"/>
      <c r="I17" s="99" t="s">
        <v>103</v>
      </c>
      <c r="J17" s="99">
        <v>400000</v>
      </c>
      <c r="K17" s="99">
        <v>400000</v>
      </c>
      <c r="L17" s="99">
        <v>400000</v>
      </c>
      <c r="M17" s="100">
        <v>0</v>
      </c>
    </row>
    <row r="18" spans="1:13" ht="14.45" customHeight="1" x14ac:dyDescent="0.15">
      <c r="A18" s="115"/>
      <c r="B18" s="115"/>
      <c r="C18" s="115"/>
      <c r="D18" s="99"/>
      <c r="E18" s="99"/>
      <c r="F18" s="100"/>
      <c r="G18" s="99"/>
      <c r="H18" s="99"/>
      <c r="I18" s="99" t="s">
        <v>104</v>
      </c>
      <c r="J18" s="99">
        <v>5134800</v>
      </c>
      <c r="K18" s="99">
        <v>532000</v>
      </c>
      <c r="L18" s="99">
        <v>532000</v>
      </c>
      <c r="M18" s="100" t="s">
        <v>105</v>
      </c>
    </row>
    <row r="19" spans="1:13" ht="24.75" customHeight="1" x14ac:dyDescent="0.15">
      <c r="A19" s="110"/>
      <c r="B19" s="115"/>
      <c r="C19" s="115"/>
      <c r="D19" s="99"/>
      <c r="E19" s="99"/>
      <c r="F19" s="100"/>
      <c r="G19" s="99"/>
      <c r="H19" s="99"/>
      <c r="I19" s="116" t="s">
        <v>106</v>
      </c>
      <c r="J19" s="99">
        <v>2810000</v>
      </c>
      <c r="K19" s="99">
        <v>2160000</v>
      </c>
      <c r="L19" s="99">
        <v>2160000</v>
      </c>
      <c r="M19" s="100" t="s">
        <v>107</v>
      </c>
    </row>
    <row r="20" spans="1:13" ht="14.45" customHeight="1" x14ac:dyDescent="0.15">
      <c r="A20" s="110"/>
      <c r="B20" s="110"/>
      <c r="C20" s="111"/>
      <c r="D20" s="99"/>
      <c r="E20" s="99"/>
      <c r="F20" s="100"/>
      <c r="G20" s="99"/>
      <c r="H20" s="99"/>
      <c r="I20" s="99" t="s">
        <v>108</v>
      </c>
      <c r="J20" s="99">
        <v>4000000</v>
      </c>
      <c r="K20" s="99">
        <v>150000</v>
      </c>
      <c r="L20" s="99">
        <v>150000</v>
      </c>
      <c r="M20" s="100" t="s">
        <v>109</v>
      </c>
    </row>
    <row r="21" spans="1:13" ht="14.45" customHeight="1" x14ac:dyDescent="0.15">
      <c r="A21" s="110"/>
      <c r="B21" s="110"/>
      <c r="C21" s="117"/>
      <c r="D21" s="99"/>
      <c r="E21" s="110"/>
      <c r="F21" s="99"/>
      <c r="G21" s="99"/>
      <c r="H21" s="99"/>
      <c r="I21" s="99" t="s">
        <v>110</v>
      </c>
      <c r="J21" s="99">
        <v>3110000</v>
      </c>
      <c r="K21" s="99">
        <v>3110000</v>
      </c>
      <c r="L21" s="99">
        <v>3110000</v>
      </c>
      <c r="M21" s="100">
        <f>K21-J21</f>
        <v>0</v>
      </c>
    </row>
    <row r="22" spans="1:13" ht="14.45" customHeight="1" x14ac:dyDescent="0.15">
      <c r="A22" s="110"/>
      <c r="B22" s="110"/>
      <c r="C22" s="110"/>
      <c r="D22" s="110"/>
      <c r="E22" s="110"/>
      <c r="F22" s="110"/>
      <c r="G22" s="101" t="s">
        <v>111</v>
      </c>
      <c r="H22" s="101"/>
      <c r="I22" s="101"/>
      <c r="J22" s="118">
        <v>3900000</v>
      </c>
      <c r="K22" s="118">
        <v>1700000</v>
      </c>
      <c r="L22" s="118">
        <v>1700000</v>
      </c>
      <c r="M22" s="100" t="s">
        <v>112</v>
      </c>
    </row>
    <row r="23" spans="1:13" ht="14.45" customHeight="1" x14ac:dyDescent="0.15">
      <c r="A23" s="115"/>
      <c r="B23" s="119"/>
      <c r="C23" s="120"/>
      <c r="D23" s="110"/>
      <c r="E23" s="110"/>
      <c r="F23" s="110"/>
      <c r="G23" s="110"/>
      <c r="H23" s="101" t="s">
        <v>113</v>
      </c>
      <c r="I23" s="101"/>
      <c r="J23" s="118">
        <v>3900000</v>
      </c>
      <c r="K23" s="118">
        <v>1700000</v>
      </c>
      <c r="L23" s="118">
        <v>1700000</v>
      </c>
      <c r="M23" s="100" t="s">
        <v>112</v>
      </c>
    </row>
    <row r="24" spans="1:13" ht="14.45" customHeight="1" x14ac:dyDescent="0.15">
      <c r="A24" s="110"/>
      <c r="B24" s="115"/>
      <c r="C24" s="120"/>
      <c r="D24" s="110"/>
      <c r="E24" s="110"/>
      <c r="F24" s="110"/>
      <c r="G24" s="110"/>
      <c r="H24" s="110"/>
      <c r="I24" s="110" t="s">
        <v>114</v>
      </c>
      <c r="J24" s="118">
        <v>3900000</v>
      </c>
      <c r="K24" s="118">
        <v>1700000</v>
      </c>
      <c r="L24" s="118">
        <v>1700000</v>
      </c>
      <c r="M24" s="100" t="s">
        <v>112</v>
      </c>
    </row>
    <row r="25" spans="1:13" ht="15.95" customHeight="1" x14ac:dyDescent="0.15">
      <c r="G25" s="101" t="s">
        <v>115</v>
      </c>
      <c r="H25" s="101"/>
      <c r="I25" s="101"/>
      <c r="J25" s="99">
        <v>0</v>
      </c>
      <c r="K25" s="99">
        <v>16269000</v>
      </c>
      <c r="L25" s="99">
        <v>16269000</v>
      </c>
      <c r="M25" s="100">
        <v>100</v>
      </c>
    </row>
    <row r="26" spans="1:13" x14ac:dyDescent="0.15">
      <c r="G26" s="110"/>
      <c r="H26" s="101" t="s">
        <v>116</v>
      </c>
      <c r="I26" s="101"/>
      <c r="J26" s="99">
        <v>0</v>
      </c>
      <c r="K26" s="99">
        <v>16269000</v>
      </c>
      <c r="L26" s="99">
        <v>16269000</v>
      </c>
      <c r="M26" s="121">
        <v>100</v>
      </c>
    </row>
    <row r="27" spans="1:13" x14ac:dyDescent="0.15">
      <c r="G27" s="110"/>
      <c r="H27" s="110"/>
      <c r="I27" s="111" t="s">
        <v>117</v>
      </c>
      <c r="J27" s="99">
        <v>0</v>
      </c>
      <c r="K27" s="99">
        <v>16269000</v>
      </c>
      <c r="L27" s="99">
        <v>16269000</v>
      </c>
      <c r="M27" s="121">
        <v>100</v>
      </c>
    </row>
  </sheetData>
  <mergeCells count="29">
    <mergeCell ref="H16:I16"/>
    <mergeCell ref="G22:I22"/>
    <mergeCell ref="H23:I23"/>
    <mergeCell ref="G25:I25"/>
    <mergeCell ref="H26:I26"/>
    <mergeCell ref="B8:C8"/>
    <mergeCell ref="H8:I8"/>
    <mergeCell ref="A10:C10"/>
    <mergeCell ref="B11:C11"/>
    <mergeCell ref="A13:C13"/>
    <mergeCell ref="B14:C14"/>
    <mergeCell ref="H14:I14"/>
    <mergeCell ref="I4:I5"/>
    <mergeCell ref="J4:J5"/>
    <mergeCell ref="K4:L4"/>
    <mergeCell ref="A6:C6"/>
    <mergeCell ref="G6:I6"/>
    <mergeCell ref="A7:C7"/>
    <mergeCell ref="G7:I7"/>
    <mergeCell ref="A1:M1"/>
    <mergeCell ref="A3:F3"/>
    <mergeCell ref="G3:M3"/>
    <mergeCell ref="A4:A5"/>
    <mergeCell ref="B4:B5"/>
    <mergeCell ref="C4:C5"/>
    <mergeCell ref="D4:D5"/>
    <mergeCell ref="E4:E5"/>
    <mergeCell ref="G4:G5"/>
    <mergeCell ref="H4:H5"/>
  </mergeCells>
  <phoneticPr fontId="34" type="noConversion"/>
  <pageMargins left="0.74791700000000005" right="0.74791700000000005" top="0.94486099999999995" bottom="0.90541700000000003" header="0.51180599999999998" footer="0.51180599999999998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세입세출총괄(센터)</vt:lpstr>
      <vt:lpstr>세입세출총괄 (장기요양)</vt:lpstr>
      <vt:lpstr>'세입세출총괄 (장기요양)'!Print_Area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WIN10</cp:lastModifiedBy>
  <cp:revision>977</cp:revision>
  <cp:lastPrinted>2020-07-02T04:22:17Z</cp:lastPrinted>
  <dcterms:created xsi:type="dcterms:W3CDTF">2006-10-02T05:32:14Z</dcterms:created>
  <dcterms:modified xsi:type="dcterms:W3CDTF">2021-03-17T02:22:13Z</dcterms:modified>
</cp:coreProperties>
</file>