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0" yWindow="675" windowWidth="24765" windowHeight="11685" tabRatio="846"/>
  </bookViews>
  <sheets>
    <sheet name="세입세출총괄(센터)" sheetId="2" r:id="rId1"/>
    <sheet name="세입세출총괄 (장기요양)" sheetId="8" r:id="rId2"/>
  </sheets>
  <definedNames>
    <definedName name="_xlnm.Print_Area" localSheetId="1">'세입세출총괄 (장기요양)'!$B$1:$I$27</definedName>
  </definedNames>
  <calcPr calcId="145621"/>
</workbook>
</file>

<file path=xl/calcChain.xml><?xml version="1.0" encoding="utf-8"?>
<calcChain xmlns="http://schemas.openxmlformats.org/spreadsheetml/2006/main">
  <c r="E7" i="8" l="1"/>
  <c r="E6" i="8" s="1"/>
  <c r="P49" i="2" l="1"/>
  <c r="P48" i="2" s="1"/>
  <c r="E29" i="2" l="1"/>
  <c r="H29" i="2" s="1"/>
  <c r="E28" i="2"/>
  <c r="H28" i="2" s="1"/>
  <c r="E25" i="2"/>
  <c r="E24" i="2"/>
  <c r="E21" i="2"/>
  <c r="E18" i="2"/>
  <c r="E17" i="2"/>
  <c r="E15" i="2"/>
  <c r="E14" i="2"/>
  <c r="E13" i="2"/>
  <c r="G27" i="2" l="1"/>
  <c r="G26" i="2" l="1"/>
  <c r="E26" i="2" s="1"/>
  <c r="H26" i="2" s="1"/>
  <c r="E27" i="2"/>
  <c r="H27" i="2" s="1"/>
  <c r="F12" i="2"/>
  <c r="F11" i="2" l="1"/>
  <c r="E11" i="2" s="1"/>
  <c r="E12" i="2"/>
  <c r="N50" i="2"/>
  <c r="N49" i="2" s="1"/>
  <c r="O49" i="2"/>
  <c r="M49" i="2"/>
  <c r="M48" i="2" s="1"/>
  <c r="O48" i="2"/>
  <c r="N47" i="2"/>
  <c r="Q47" i="2" s="1"/>
  <c r="R47" i="2" s="1"/>
  <c r="P46" i="2"/>
  <c r="O46" i="2"/>
  <c r="O45" i="2" s="1"/>
  <c r="P45" i="2"/>
  <c r="I29" i="2"/>
  <c r="Q28" i="2"/>
  <c r="N28" i="2"/>
  <c r="Q27" i="2"/>
  <c r="N27" i="2"/>
  <c r="I27" i="2"/>
  <c r="O26" i="2"/>
  <c r="N26" i="2"/>
  <c r="Q26" i="2" s="1"/>
  <c r="I26" i="2"/>
  <c r="P25" i="2"/>
  <c r="O25" i="2"/>
  <c r="N25" i="2"/>
  <c r="Q25" i="2" s="1"/>
  <c r="H25" i="2"/>
  <c r="I25" i="2" s="1"/>
  <c r="N24" i="2"/>
  <c r="Q24" i="2" s="1"/>
  <c r="R24" i="2" s="1"/>
  <c r="H24" i="2"/>
  <c r="I24" i="2" s="1"/>
  <c r="N23" i="2"/>
  <c r="Q23" i="2" s="1"/>
  <c r="R23" i="2" s="1"/>
  <c r="G23" i="2"/>
  <c r="E23" i="2" s="1"/>
  <c r="H23" i="2" s="1"/>
  <c r="I23" i="2" s="1"/>
  <c r="N22" i="2"/>
  <c r="Q22" i="2" s="1"/>
  <c r="R22" i="2" s="1"/>
  <c r="N21" i="2"/>
  <c r="Q21" i="2" s="1"/>
  <c r="R21" i="2" s="1"/>
  <c r="H21" i="2"/>
  <c r="I21" i="2" s="1"/>
  <c r="N20" i="2"/>
  <c r="Q20" i="2" s="1"/>
  <c r="R20" i="2" s="1"/>
  <c r="G20" i="2"/>
  <c r="E20" i="2" s="1"/>
  <c r="H20" i="2"/>
  <c r="I20" i="2" s="1"/>
  <c r="P19" i="2"/>
  <c r="N19" i="2"/>
  <c r="Q19" i="2" s="1"/>
  <c r="R19" i="2" s="1"/>
  <c r="G19" i="2"/>
  <c r="E19" i="2" s="1"/>
  <c r="H19" i="2"/>
  <c r="I19" i="2" s="1"/>
  <c r="Q18" i="2"/>
  <c r="R18" i="2" s="1"/>
  <c r="N18" i="2"/>
  <c r="H18" i="2"/>
  <c r="N17" i="2"/>
  <c r="Q17" i="2" s="1"/>
  <c r="H17" i="2"/>
  <c r="Q16" i="2"/>
  <c r="R16" i="2" s="1"/>
  <c r="N16" i="2"/>
  <c r="H16" i="2"/>
  <c r="G16" i="2"/>
  <c r="E16" i="2" s="1"/>
  <c r="P15" i="2"/>
  <c r="O15" i="2"/>
  <c r="N15" i="2"/>
  <c r="Q15" i="2" s="1"/>
  <c r="R15" i="2" s="1"/>
  <c r="H15" i="2"/>
  <c r="Q14" i="2"/>
  <c r="H14" i="2"/>
  <c r="N13" i="2"/>
  <c r="Q13" i="2" s="1"/>
  <c r="R13" i="2" s="1"/>
  <c r="H13" i="2"/>
  <c r="I13" i="2" s="1"/>
  <c r="N12" i="2"/>
  <c r="Q12" i="2" s="1"/>
  <c r="R12" i="2" s="1"/>
  <c r="H12" i="2"/>
  <c r="I12" i="2" s="1"/>
  <c r="N11" i="2"/>
  <c r="N10" i="2"/>
  <c r="Q10" i="2" s="1"/>
  <c r="N9" i="2"/>
  <c r="Q9" i="2" s="1"/>
  <c r="R9" i="2" s="1"/>
  <c r="P8" i="2"/>
  <c r="P7" i="2" s="1"/>
  <c r="P6" i="2" s="1"/>
  <c r="O8" i="2"/>
  <c r="O7" i="2" s="1"/>
  <c r="Q11" i="2" l="1"/>
  <c r="R11" i="2" s="1"/>
  <c r="N46" i="2"/>
  <c r="Q46" i="2" s="1"/>
  <c r="R46" i="2" s="1"/>
  <c r="N45" i="2"/>
  <c r="Q45" i="2" s="1"/>
  <c r="R45" i="2" s="1"/>
  <c r="Q49" i="2"/>
  <c r="R49" i="2" s="1"/>
  <c r="N48" i="2"/>
  <c r="Q48" i="2" s="1"/>
  <c r="R48" i="2" s="1"/>
  <c r="Q50" i="2"/>
  <c r="R50" i="2" s="1"/>
  <c r="N8" i="2"/>
  <c r="Q8" i="2" s="1"/>
  <c r="R8" i="2" s="1"/>
  <c r="N7" i="2"/>
  <c r="N6" i="2" s="1"/>
  <c r="Q6" i="2" s="1"/>
  <c r="R6" i="2" s="1"/>
  <c r="G22" i="2"/>
  <c r="G6" i="2" s="1"/>
  <c r="E6" i="2" s="1"/>
  <c r="H6" i="2" s="1"/>
  <c r="O6" i="2"/>
  <c r="Q7" i="2" l="1"/>
  <c r="R7" i="2" s="1"/>
  <c r="E22" i="2"/>
  <c r="H22" i="2" s="1"/>
  <c r="I22" i="2" s="1"/>
  <c r="H11" i="2"/>
  <c r="I11" i="2" s="1"/>
  <c r="I6" i="2" l="1"/>
  <c r="H7" i="2"/>
  <c r="E8" i="2"/>
  <c r="H8" i="2"/>
  <c r="E10" i="2"/>
  <c r="H10" i="2"/>
  <c r="F10" i="2"/>
  <c r="E9" i="2"/>
  <c r="H9" i="2"/>
  <c r="F9" i="2"/>
  <c r="F8" i="2"/>
  <c r="F7" i="2"/>
  <c r="E7" i="2"/>
</calcChain>
</file>

<file path=xl/sharedStrings.xml><?xml version="1.0" encoding="utf-8"?>
<sst xmlns="http://schemas.openxmlformats.org/spreadsheetml/2006/main" count="155" uniqueCount="119">
  <si>
    <t xml:space="preserve">   세입ㆍ세출 총괄 Ⅰ                                                                                                                                                          (단위:천원)</t>
  </si>
  <si>
    <t>세                              입</t>
  </si>
  <si>
    <t>세                        출</t>
  </si>
  <si>
    <t>133 공공요금 및 제세공과금</t>
  </si>
  <si>
    <t>115   사회보험부담비용</t>
  </si>
  <si>
    <t>116   기 타 후 생 경비</t>
  </si>
  <si>
    <t>02    보 조 금 수 입</t>
  </si>
  <si>
    <t>111   급      여</t>
  </si>
  <si>
    <t>2020년
1차 예산(B)</t>
  </si>
  <si>
    <t>2020년 2차 추경 예산(B)</t>
  </si>
  <si>
    <t>03    후 원 금 수 입</t>
  </si>
  <si>
    <t>1.  세입ㆍ세출 총괄 Ⅰ                                                                                                                                                                                                                                                    (단위:원)</t>
  </si>
  <si>
    <t>자부담</t>
  </si>
  <si>
    <t>비  율</t>
  </si>
  <si>
    <t>액  수</t>
  </si>
  <si>
    <t>총  계</t>
  </si>
  <si>
    <t>보조금</t>
  </si>
  <si>
    <t>목</t>
  </si>
  <si>
    <t xml:space="preserve"> </t>
  </si>
  <si>
    <t>관</t>
  </si>
  <si>
    <t>항</t>
  </si>
  <si>
    <t>계</t>
  </si>
  <si>
    <t>411 잡지출</t>
  </si>
  <si>
    <t>02 재산조성비</t>
  </si>
  <si>
    <t>612 기타 수입</t>
  </si>
  <si>
    <t>41 전 입 금</t>
  </si>
  <si>
    <t>11 인 건 비</t>
  </si>
  <si>
    <t>12 업무추진비</t>
  </si>
  <si>
    <t>04 잡지출</t>
  </si>
  <si>
    <t>(단위:원)</t>
  </si>
  <si>
    <t>135 기타운영비</t>
  </si>
  <si>
    <t>311 지정후원금</t>
  </si>
  <si>
    <t>21 시설비</t>
  </si>
  <si>
    <t>41 잡지출</t>
  </si>
  <si>
    <t>112 가산금</t>
  </si>
  <si>
    <t>13 운영비</t>
  </si>
  <si>
    <t>61  잡 수 입</t>
  </si>
  <si>
    <t>211 자산취득비</t>
  </si>
  <si>
    <t>134 차량비</t>
  </si>
  <si>
    <t>51  이 월 금</t>
  </si>
  <si>
    <t>411 법인전입금</t>
  </si>
  <si>
    <t>211 보조금</t>
  </si>
  <si>
    <t xml:space="preserve">                        </t>
  </si>
  <si>
    <t>312 비지정후원금</t>
  </si>
  <si>
    <t>311 프로그램 사업비</t>
  </si>
  <si>
    <t>123   회 의 비</t>
  </si>
  <si>
    <t>212 시설장비유지비</t>
  </si>
  <si>
    <t>증(Δ)감(B)-(A)</t>
  </si>
  <si>
    <t>132 수용비 및 수수료</t>
  </si>
  <si>
    <t>122   직책보조비</t>
  </si>
  <si>
    <t>113   제  수  당</t>
  </si>
  <si>
    <t>511 전년도이월금</t>
  </si>
  <si>
    <t>111 장기요양급여</t>
  </si>
  <si>
    <t>05    이 월 금</t>
  </si>
  <si>
    <t>06    잡 수 입</t>
  </si>
  <si>
    <t>611 예금 이자수입</t>
  </si>
  <si>
    <t>21 보 조 금 수 입</t>
  </si>
  <si>
    <t>31 후 원 금 수 입</t>
  </si>
  <si>
    <t>01    사 업 수 입</t>
  </si>
  <si>
    <t>1013 기타  잡수입</t>
  </si>
  <si>
    <t>112   상  여  금</t>
  </si>
  <si>
    <t>11  사 업 수 입</t>
  </si>
  <si>
    <t>03 프로그램 사업비</t>
  </si>
  <si>
    <t>131 여      비</t>
  </si>
  <si>
    <t>121   기관운영비</t>
  </si>
  <si>
    <t>01 사  무  비</t>
  </si>
  <si>
    <t>증,(Δ)감(B)-(A)</t>
  </si>
  <si>
    <t>114   퇴직적립금</t>
  </si>
  <si>
    <t>총          계</t>
  </si>
  <si>
    <t>04    전 입 금</t>
  </si>
  <si>
    <t>31 프로그램 사업비</t>
  </si>
  <si>
    <t>212 기타 보조금</t>
  </si>
  <si>
    <t>512 전년도이월금(후원금)</t>
    <phoneticPr fontId="31" type="noConversion"/>
  </si>
  <si>
    <t>2021년 예산(B)</t>
    <phoneticPr fontId="31" type="noConversion"/>
  </si>
  <si>
    <t>2020년
예산(A)</t>
    <phoneticPr fontId="31" type="noConversion"/>
  </si>
  <si>
    <t>2021년도 서구노인복지관 재가노인지원센터 예산</t>
    <phoneticPr fontId="31" type="noConversion"/>
  </si>
  <si>
    <t>2021년도 서구노인복지관재가노인지원센터 장기요양서비스사업 예산</t>
    <phoneticPr fontId="31" type="noConversion"/>
  </si>
  <si>
    <t>1  세입ㆍ세출 총괄 Ⅰ                                                                                                                                                          (단위:천원)</t>
    <phoneticPr fontId="31" type="noConversion"/>
  </si>
  <si>
    <t>(단위:원)</t>
    <phoneticPr fontId="31" type="noConversion"/>
  </si>
  <si>
    <t>세                              입</t>
    <phoneticPr fontId="31" type="noConversion"/>
  </si>
  <si>
    <t>세                        출</t>
    <phoneticPr fontId="31" type="noConversion"/>
  </si>
  <si>
    <t>관</t>
    <phoneticPr fontId="31" type="noConversion"/>
  </si>
  <si>
    <t>항</t>
    <phoneticPr fontId="31" type="noConversion"/>
  </si>
  <si>
    <t>목</t>
    <phoneticPr fontId="31" type="noConversion"/>
  </si>
  <si>
    <t>2021년예산(B)</t>
    <phoneticPr fontId="31" type="noConversion"/>
  </si>
  <si>
    <t>2021년예산
(A)</t>
    <phoneticPr fontId="31" type="noConversion"/>
  </si>
  <si>
    <t>총  계</t>
    <phoneticPr fontId="31" type="noConversion"/>
  </si>
  <si>
    <t>총          계</t>
    <phoneticPr fontId="31" type="noConversion"/>
  </si>
  <si>
    <t>02    사 업 수 입</t>
    <phoneticPr fontId="31" type="noConversion"/>
  </si>
  <si>
    <t>01 사  무  비</t>
    <phoneticPr fontId="31" type="noConversion"/>
  </si>
  <si>
    <t>21  방문요양</t>
    <phoneticPr fontId="31" type="noConversion"/>
  </si>
  <si>
    <t>11 인 건 비</t>
    <phoneticPr fontId="31" type="noConversion"/>
  </si>
  <si>
    <t>213 방문목욕</t>
    <phoneticPr fontId="31" type="noConversion"/>
  </si>
  <si>
    <t>111   급      여</t>
    <phoneticPr fontId="31" type="noConversion"/>
  </si>
  <si>
    <t>07    이   월   금</t>
    <phoneticPr fontId="31" type="noConversion"/>
  </si>
  <si>
    <t>112   제  수  당</t>
    <phoneticPr fontId="31" type="noConversion"/>
  </si>
  <si>
    <t>71 이  월  금</t>
    <phoneticPr fontId="31" type="noConversion"/>
  </si>
  <si>
    <t>115   퇴직금 및 퇴직적립금</t>
    <phoneticPr fontId="31" type="noConversion"/>
  </si>
  <si>
    <t>711 전년도 이월금</t>
    <phoneticPr fontId="31" type="noConversion"/>
  </si>
  <si>
    <t>116   사회보험부담금</t>
    <phoneticPr fontId="31" type="noConversion"/>
  </si>
  <si>
    <t>08    잡   수   입</t>
    <phoneticPr fontId="31" type="noConversion"/>
  </si>
  <si>
    <t>117   기타 후생경비</t>
    <phoneticPr fontId="31" type="noConversion"/>
  </si>
  <si>
    <t>81  잡  수  입</t>
    <phoneticPr fontId="31" type="noConversion"/>
  </si>
  <si>
    <t xml:space="preserve">12  업 무 추 진 비 </t>
    <phoneticPr fontId="31" type="noConversion"/>
  </si>
  <si>
    <t xml:space="preserve"> </t>
    <phoneticPr fontId="31" type="noConversion"/>
  </si>
  <si>
    <t>812 기타예금이자수입</t>
    <phoneticPr fontId="31" type="noConversion"/>
  </si>
  <si>
    <t>123   회 의 비</t>
    <phoneticPr fontId="31" type="noConversion"/>
  </si>
  <si>
    <t>13 운영비</t>
    <phoneticPr fontId="31" type="noConversion"/>
  </si>
  <si>
    <t>131   여      비</t>
    <phoneticPr fontId="31" type="noConversion"/>
  </si>
  <si>
    <t>132   수용비 및 수수료</t>
    <phoneticPr fontId="31" type="noConversion"/>
  </si>
  <si>
    <t>133   공 공 요 금 및 제세공과금</t>
    <phoneticPr fontId="31" type="noConversion"/>
  </si>
  <si>
    <t>134   차 량 비</t>
    <phoneticPr fontId="31" type="noConversion"/>
  </si>
  <si>
    <t>135   기타운영비</t>
    <phoneticPr fontId="31" type="noConversion"/>
  </si>
  <si>
    <t>03 사업비</t>
    <phoneticPr fontId="31" type="noConversion"/>
  </si>
  <si>
    <t>31 사업비</t>
    <phoneticPr fontId="31" type="noConversion"/>
  </si>
  <si>
    <t>311 사업비</t>
    <phoneticPr fontId="31" type="noConversion"/>
  </si>
  <si>
    <t>04    잡   지  출</t>
  </si>
  <si>
    <t>41  잡  지  출</t>
  </si>
  <si>
    <t>411 잡 지 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</si>
</sst>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;[Red]#,##0"/>
  </numFmts>
  <fonts count="40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8"/>
      <color rgb="FF000000"/>
      <name val="굴림체"/>
      <family val="3"/>
      <charset val="129"/>
    </font>
    <font>
      <sz val="6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8"/>
      <color rgb="FF000000"/>
      <name val="돋움"/>
      <family val="3"/>
      <charset val="129"/>
    </font>
    <font>
      <b/>
      <sz val="10"/>
      <color rgb="FF000000"/>
      <name val="굴림체"/>
      <family val="3"/>
      <charset val="129"/>
    </font>
    <font>
      <sz val="10"/>
      <color rgb="FF191919"/>
      <name val="굴림체"/>
      <family val="3"/>
      <charset val="129"/>
    </font>
    <font>
      <sz val="10"/>
      <color rgb="FF000000"/>
      <name val="돋움"/>
      <family val="3"/>
      <charset val="129"/>
    </font>
    <font>
      <b/>
      <sz val="20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굴림체"/>
      <family val="3"/>
      <charset val="129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8"/>
      <name val="굴림체"/>
      <family val="3"/>
      <charset val="129"/>
    </font>
    <font>
      <sz val="8"/>
      <color theme="1"/>
      <name val="굴림체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3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30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30" fillId="0" borderId="0">
      <alignment vertical="center"/>
    </xf>
    <xf numFmtId="41" fontId="30" fillId="0" borderId="0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0" fontId="30" fillId="0" borderId="0">
      <alignment vertical="center"/>
    </xf>
    <xf numFmtId="0" fontId="33" fillId="0" borderId="0">
      <alignment vertical="center"/>
    </xf>
    <xf numFmtId="41" fontId="33" fillId="0" borderId="0" applyFont="0" applyFill="0" applyBorder="0" applyAlignment="0" applyProtection="0">
      <alignment vertical="center"/>
    </xf>
  </cellStyleXfs>
  <cellXfs count="149">
    <xf numFmtId="0" fontId="0" fillId="0" borderId="0" xfId="0" applyNumberFormat="1">
      <alignment vertical="center"/>
    </xf>
    <xf numFmtId="0" fontId="0" fillId="0" borderId="10" xfId="44" applyNumberFormat="1" applyFont="1" applyBorder="1">
      <alignment vertical="center"/>
    </xf>
    <xf numFmtId="0" fontId="0" fillId="0" borderId="0" xfId="44" applyNumberFormat="1" applyFont="1" applyBorder="1">
      <alignment vertical="center"/>
    </xf>
    <xf numFmtId="0" fontId="18" fillId="0" borderId="0" xfId="44" applyNumberFormat="1" applyFont="1" applyAlignment="1">
      <alignment horizontal="center" vertical="center"/>
    </xf>
    <xf numFmtId="0" fontId="19" fillId="0" borderId="0" xfId="44" applyNumberFormat="1" applyFont="1">
      <alignment vertical="center"/>
    </xf>
    <xf numFmtId="0" fontId="21" fillId="0" borderId="0" xfId="44" applyNumberFormat="1" applyFont="1" applyFill="1" applyBorder="1" applyProtection="1">
      <alignment vertical="center"/>
    </xf>
    <xf numFmtId="0" fontId="21" fillId="0" borderId="0" xfId="44" applyNumberFormat="1" applyFont="1" applyFill="1" applyBorder="1" applyAlignment="1" applyProtection="1">
      <alignment vertical="center" wrapText="1"/>
    </xf>
    <xf numFmtId="176" fontId="22" fillId="0" borderId="0" xfId="44" applyNumberFormat="1" applyFont="1" applyFill="1" applyBorder="1" applyProtection="1">
      <alignment vertical="center"/>
    </xf>
    <xf numFmtId="176" fontId="22" fillId="0" borderId="0" xfId="44" applyNumberFormat="1" applyFont="1" applyFill="1" applyBorder="1" applyAlignment="1" applyProtection="1">
      <alignment horizontal="right" vertical="center"/>
    </xf>
    <xf numFmtId="10" fontId="22" fillId="0" borderId="0" xfId="44" applyNumberFormat="1" applyFont="1" applyFill="1" applyBorder="1" applyAlignment="1" applyProtection="1">
      <alignment horizontal="right" vertical="center"/>
    </xf>
    <xf numFmtId="176" fontId="21" fillId="0" borderId="0" xfId="44" applyNumberFormat="1" applyFont="1" applyFill="1" applyBorder="1" applyAlignment="1" applyProtection="1">
      <alignment horizontal="center" vertical="center"/>
    </xf>
    <xf numFmtId="0" fontId="0" fillId="0" borderId="0" xfId="44" applyNumberFormat="1" applyFont="1" applyFill="1" applyBorder="1" applyProtection="1">
      <alignment vertical="center"/>
    </xf>
    <xf numFmtId="0" fontId="23" fillId="0" borderId="10" xfId="44" applyNumberFormat="1" applyFont="1" applyFill="1" applyBorder="1" applyAlignment="1" applyProtection="1">
      <alignment vertical="center"/>
    </xf>
    <xf numFmtId="0" fontId="23" fillId="0" borderId="10" xfId="44" applyNumberFormat="1" applyFont="1" applyFill="1" applyBorder="1" applyAlignment="1" applyProtection="1">
      <alignment horizontal="left" vertical="center"/>
    </xf>
    <xf numFmtId="10" fontId="23" fillId="0" borderId="12" xfId="44" applyNumberFormat="1" applyFont="1" applyFill="1" applyBorder="1" applyAlignment="1" applyProtection="1">
      <alignment horizontal="right" vertical="center"/>
    </xf>
    <xf numFmtId="0" fontId="23" fillId="0" borderId="10" xfId="44" applyNumberFormat="1" applyFont="1" applyFill="1" applyBorder="1" applyAlignment="1" applyProtection="1">
      <alignment horizontal="left" vertical="center" wrapText="1"/>
    </xf>
    <xf numFmtId="176" fontId="23" fillId="0" borderId="10" xfId="44" applyNumberFormat="1" applyFont="1" applyFill="1" applyBorder="1" applyProtection="1">
      <alignment vertical="center"/>
    </xf>
    <xf numFmtId="176" fontId="23" fillId="0" borderId="10" xfId="44" applyNumberFormat="1" applyFont="1" applyFill="1" applyBorder="1" applyAlignment="1" applyProtection="1">
      <alignment vertical="center"/>
    </xf>
    <xf numFmtId="0" fontId="23" fillId="0" borderId="10" xfId="44" applyNumberFormat="1" applyFont="1" applyFill="1" applyBorder="1" applyProtection="1">
      <alignment vertical="center"/>
    </xf>
    <xf numFmtId="0" fontId="23" fillId="0" borderId="10" xfId="44" applyNumberFormat="1" applyFont="1" applyFill="1" applyBorder="1" applyAlignment="1" applyProtection="1">
      <alignment vertical="center" wrapText="1"/>
    </xf>
    <xf numFmtId="10" fontId="23" fillId="0" borderId="13" xfId="44" applyNumberFormat="1" applyFont="1" applyFill="1" applyBorder="1" applyAlignment="1" applyProtection="1">
      <alignment horizontal="right" vertical="center"/>
    </xf>
    <xf numFmtId="176" fontId="23" fillId="0" borderId="13" xfId="44" applyNumberFormat="1" applyFont="1" applyFill="1" applyBorder="1" applyAlignment="1" applyProtection="1">
      <alignment vertical="center"/>
    </xf>
    <xf numFmtId="0" fontId="24" fillId="0" borderId="0" xfId="44" applyNumberFormat="1" applyFont="1" applyFill="1" applyAlignment="1">
      <alignment vertical="center"/>
    </xf>
    <xf numFmtId="0" fontId="20" fillId="0" borderId="14" xfId="44" applyNumberFormat="1" applyFont="1" applyFill="1" applyBorder="1" applyAlignment="1">
      <alignment vertical="center"/>
    </xf>
    <xf numFmtId="176" fontId="25" fillId="0" borderId="15" xfId="44" applyNumberFormat="1" applyFont="1" applyFill="1" applyBorder="1" applyAlignment="1">
      <alignment horizontal="center" vertical="center"/>
    </xf>
    <xf numFmtId="0" fontId="25" fillId="0" borderId="15" xfId="44" applyNumberFormat="1" applyFont="1" applyFill="1" applyBorder="1" applyAlignment="1">
      <alignment horizontal="center" vertical="center"/>
    </xf>
    <xf numFmtId="176" fontId="23" fillId="0" borderId="12" xfId="44" applyNumberFormat="1" applyFont="1" applyFill="1" applyBorder="1" applyAlignment="1" applyProtection="1">
      <alignment horizontal="right" vertical="center"/>
    </xf>
    <xf numFmtId="176" fontId="23" fillId="0" borderId="13" xfId="44" applyNumberFormat="1" applyFont="1" applyFill="1" applyBorder="1" applyAlignment="1" applyProtection="1">
      <alignment horizontal="right" vertical="center"/>
    </xf>
    <xf numFmtId="176" fontId="23" fillId="0" borderId="10" xfId="44" applyNumberFormat="1" applyFont="1" applyFill="1" applyBorder="1" applyAlignment="1" applyProtection="1">
      <alignment horizontal="right" vertical="center"/>
    </xf>
    <xf numFmtId="10" fontId="23" fillId="0" borderId="10" xfId="44" applyNumberFormat="1" applyFont="1" applyFill="1" applyBorder="1" applyAlignment="1" applyProtection="1">
      <alignment horizontal="right" vertical="center"/>
    </xf>
    <xf numFmtId="10" fontId="26" fillId="0" borderId="13" xfId="44" applyNumberFormat="1" applyFont="1" applyFill="1" applyBorder="1" applyAlignment="1" applyProtection="1">
      <alignment horizontal="right" vertical="center"/>
    </xf>
    <xf numFmtId="3" fontId="23" fillId="0" borderId="11" xfId="44" applyNumberFormat="1" applyFont="1" applyBorder="1" applyAlignment="1">
      <alignment horizontal="right" vertical="center" wrapText="1"/>
    </xf>
    <xf numFmtId="176" fontId="23" fillId="0" borderId="10" xfId="44" applyNumberFormat="1" applyFont="1" applyFill="1" applyBorder="1" applyAlignment="1" applyProtection="1">
      <alignment horizontal="left" vertical="center"/>
    </xf>
    <xf numFmtId="176" fontId="23" fillId="0" borderId="10" xfId="44" applyNumberFormat="1" applyFont="1" applyFill="1" applyBorder="1" applyAlignment="1" applyProtection="1">
      <alignment vertical="center" shrinkToFit="1"/>
    </xf>
    <xf numFmtId="176" fontId="23" fillId="0" borderId="15" xfId="44" applyNumberFormat="1" applyFont="1" applyFill="1" applyBorder="1" applyAlignment="1" applyProtection="1">
      <alignment vertical="center"/>
    </xf>
    <xf numFmtId="176" fontId="23" fillId="0" borderId="16" xfId="44" applyNumberFormat="1" applyFont="1" applyFill="1" applyBorder="1" applyAlignment="1" applyProtection="1">
      <alignment vertical="center"/>
    </xf>
    <xf numFmtId="3" fontId="23" fillId="0" borderId="10" xfId="44" applyNumberFormat="1" applyFont="1" applyFill="1" applyBorder="1" applyProtection="1">
      <alignment vertical="center"/>
    </xf>
    <xf numFmtId="3" fontId="23" fillId="0" borderId="10" xfId="44" applyNumberFormat="1" applyFont="1" applyFill="1" applyBorder="1" applyAlignment="1" applyProtection="1">
      <alignment vertical="center"/>
    </xf>
    <xf numFmtId="0" fontId="23" fillId="0" borderId="17" xfId="44" applyNumberFormat="1" applyFont="1" applyFill="1" applyBorder="1" applyAlignment="1" applyProtection="1">
      <alignment vertical="center"/>
    </xf>
    <xf numFmtId="0" fontId="23" fillId="0" borderId="18" xfId="44" applyNumberFormat="1" applyFont="1" applyFill="1" applyBorder="1" applyAlignment="1" applyProtection="1">
      <alignment vertical="center"/>
    </xf>
    <xf numFmtId="3" fontId="23" fillId="0" borderId="10" xfId="44" applyNumberFormat="1" applyFont="1" applyFill="1" applyBorder="1" applyAlignment="1" applyProtection="1">
      <alignment horizontal="right" vertical="center"/>
    </xf>
    <xf numFmtId="0" fontId="27" fillId="0" borderId="10" xfId="44" applyNumberFormat="1" applyFont="1" applyFill="1" applyBorder="1" applyAlignment="1" applyProtection="1">
      <alignment vertical="center"/>
    </xf>
    <xf numFmtId="176" fontId="23" fillId="0" borderId="12" xfId="33" applyNumberFormat="1" applyFont="1" applyFill="1" applyBorder="1" applyAlignment="1" applyProtection="1">
      <alignment horizontal="right" vertical="center"/>
    </xf>
    <xf numFmtId="0" fontId="23" fillId="0" borderId="10" xfId="44" applyNumberFormat="1" applyFont="1" applyFill="1" applyBorder="1" applyAlignment="1" applyProtection="1">
      <alignment horizontal="right" vertical="center"/>
    </xf>
    <xf numFmtId="3" fontId="23" fillId="0" borderId="19" xfId="0" applyNumberFormat="1" applyFont="1" applyBorder="1" applyAlignment="1">
      <alignment vertical="center" wrapText="1"/>
    </xf>
    <xf numFmtId="0" fontId="23" fillId="0" borderId="20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0" fontId="0" fillId="0" borderId="11" xfId="0" applyNumberFormat="1" applyBorder="1" applyAlignment="1">
      <alignment vertical="top" wrapText="1"/>
    </xf>
    <xf numFmtId="176" fontId="1" fillId="0" borderId="21" xfId="32" applyNumberFormat="1" applyFont="1" applyFill="1" applyBorder="1" applyAlignment="1" applyProtection="1">
      <alignment vertical="center"/>
    </xf>
    <xf numFmtId="176" fontId="23" fillId="0" borderId="13" xfId="44" applyNumberFormat="1" applyFont="1" applyFill="1" applyBorder="1" applyAlignment="1" applyProtection="1">
      <alignment vertical="center"/>
    </xf>
    <xf numFmtId="176" fontId="23" fillId="0" borderId="10" xfId="44" applyNumberFormat="1" applyFont="1" applyFill="1" applyBorder="1" applyAlignment="1" applyProtection="1">
      <alignment vertical="center"/>
    </xf>
    <xf numFmtId="0" fontId="32" fillId="0" borderId="10" xfId="44" applyNumberFormat="1" applyFont="1" applyFill="1" applyBorder="1" applyAlignment="1" applyProtection="1">
      <alignment vertical="center" wrapText="1"/>
    </xf>
    <xf numFmtId="176" fontId="32" fillId="0" borderId="10" xfId="44" applyNumberFormat="1" applyFont="1" applyFill="1" applyBorder="1" applyProtection="1">
      <alignment vertical="center"/>
    </xf>
    <xf numFmtId="176" fontId="25" fillId="0" borderId="23" xfId="44" applyNumberFormat="1" applyFont="1" applyFill="1" applyBorder="1" applyAlignment="1">
      <alignment horizontal="center" vertical="center"/>
    </xf>
    <xf numFmtId="0" fontId="25" fillId="0" borderId="23" xfId="44" applyNumberFormat="1" applyFont="1" applyFill="1" applyBorder="1" applyAlignment="1">
      <alignment horizontal="center" vertical="center"/>
    </xf>
    <xf numFmtId="176" fontId="25" fillId="0" borderId="15" xfId="44" applyNumberFormat="1" applyFont="1" applyFill="1" applyBorder="1" applyAlignment="1">
      <alignment horizontal="center" vertical="center"/>
    </xf>
    <xf numFmtId="176" fontId="25" fillId="0" borderId="16" xfId="44" applyNumberFormat="1" applyFont="1" applyFill="1" applyBorder="1" applyAlignment="1">
      <alignment horizontal="center" vertical="center"/>
    </xf>
    <xf numFmtId="176" fontId="25" fillId="0" borderId="17" xfId="44" applyNumberFormat="1" applyFont="1" applyFill="1" applyBorder="1" applyAlignment="1">
      <alignment horizontal="center" vertical="center"/>
    </xf>
    <xf numFmtId="176" fontId="25" fillId="0" borderId="18" xfId="44" applyNumberFormat="1" applyFont="1" applyFill="1" applyBorder="1" applyAlignment="1">
      <alignment horizontal="center" vertical="center"/>
    </xf>
    <xf numFmtId="176" fontId="25" fillId="0" borderId="22" xfId="44" applyNumberFormat="1" applyFont="1" applyFill="1" applyBorder="1" applyAlignment="1">
      <alignment horizontal="center" vertical="center"/>
    </xf>
    <xf numFmtId="0" fontId="25" fillId="0" borderId="10" xfId="44" applyNumberFormat="1" applyFont="1" applyFill="1" applyBorder="1" applyAlignment="1">
      <alignment horizontal="center" vertical="center"/>
    </xf>
    <xf numFmtId="0" fontId="25" fillId="0" borderId="10" xfId="44" applyNumberFormat="1" applyFont="1" applyFill="1" applyBorder="1" applyAlignment="1">
      <alignment horizontal="center" vertical="center" wrapText="1"/>
    </xf>
    <xf numFmtId="0" fontId="25" fillId="0" borderId="15" xfId="44" applyNumberFormat="1" applyFont="1" applyFill="1" applyBorder="1" applyAlignment="1">
      <alignment horizontal="center" vertical="center"/>
    </xf>
    <xf numFmtId="0" fontId="23" fillId="0" borderId="10" xfId="44" applyNumberFormat="1" applyFont="1" applyFill="1" applyBorder="1" applyAlignment="1" applyProtection="1">
      <alignment horizontal="center" vertical="center"/>
    </xf>
    <xf numFmtId="0" fontId="27" fillId="0" borderId="10" xfId="44" applyNumberFormat="1" applyFont="1" applyFill="1" applyBorder="1" applyAlignment="1" applyProtection="1">
      <alignment horizontal="center" vertical="center"/>
    </xf>
    <xf numFmtId="0" fontId="23" fillId="0" borderId="10" xfId="44" applyNumberFormat="1" applyFont="1" applyFill="1" applyBorder="1" applyAlignment="1" applyProtection="1">
      <alignment vertical="center"/>
    </xf>
    <xf numFmtId="176" fontId="23" fillId="0" borderId="10" xfId="44" applyNumberFormat="1" applyFont="1" applyFill="1" applyBorder="1" applyAlignment="1" applyProtection="1">
      <alignment horizontal="left" vertical="center"/>
    </xf>
    <xf numFmtId="176" fontId="23" fillId="0" borderId="10" xfId="44" applyNumberFormat="1" applyFont="1" applyFill="1" applyBorder="1" applyAlignment="1" applyProtection="1">
      <alignment horizontal="center" vertical="center"/>
    </xf>
    <xf numFmtId="0" fontId="23" fillId="0" borderId="10" xfId="44" applyNumberFormat="1" applyFont="1" applyFill="1" applyBorder="1" applyAlignment="1" applyProtection="1">
      <alignment horizontal="left" vertical="center"/>
    </xf>
    <xf numFmtId="0" fontId="20" fillId="0" borderId="14" xfId="44" applyNumberFormat="1" applyFont="1" applyFill="1" applyBorder="1" applyAlignment="1">
      <alignment horizontal="right" vertical="center"/>
    </xf>
    <xf numFmtId="0" fontId="20" fillId="0" borderId="0" xfId="44" applyNumberFormat="1" applyFont="1" applyFill="1" applyAlignment="1">
      <alignment horizontal="left" vertical="center"/>
    </xf>
    <xf numFmtId="0" fontId="24" fillId="0" borderId="0" xfId="44" applyNumberFormat="1" applyFont="1" applyFill="1" applyAlignment="1">
      <alignment horizontal="left" vertical="center"/>
    </xf>
    <xf numFmtId="0" fontId="28" fillId="0" borderId="0" xfId="44" applyNumberFormat="1" applyFont="1" applyAlignment="1">
      <alignment horizontal="center" vertical="center"/>
    </xf>
    <xf numFmtId="0" fontId="25" fillId="0" borderId="17" xfId="44" applyNumberFormat="1" applyFont="1" applyFill="1" applyBorder="1" applyAlignment="1">
      <alignment horizontal="center" vertical="center"/>
    </xf>
    <xf numFmtId="0" fontId="25" fillId="0" borderId="22" xfId="44" applyNumberFormat="1" applyFont="1" applyFill="1" applyBorder="1" applyAlignment="1">
      <alignment horizontal="center" vertical="center"/>
    </xf>
    <xf numFmtId="0" fontId="25" fillId="0" borderId="18" xfId="44" applyNumberFormat="1" applyFont="1" applyFill="1" applyBorder="1" applyAlignment="1">
      <alignment horizontal="center" vertical="center"/>
    </xf>
    <xf numFmtId="0" fontId="10" fillId="0" borderId="14" xfId="44" applyNumberFormat="1" applyFont="1" applyBorder="1" applyAlignment="1">
      <alignment horizontal="left" vertical="center"/>
    </xf>
    <xf numFmtId="0" fontId="25" fillId="0" borderId="10" xfId="44" applyNumberFormat="1" applyFont="1" applyFill="1" applyBorder="1" applyAlignment="1" applyProtection="1">
      <alignment horizontal="center" vertical="center"/>
    </xf>
    <xf numFmtId="0" fontId="29" fillId="0" borderId="10" xfId="44" applyNumberFormat="1" applyFont="1" applyFill="1" applyBorder="1" applyAlignment="1" applyProtection="1">
      <alignment horizontal="center" vertical="center"/>
    </xf>
    <xf numFmtId="0" fontId="24" fillId="0" borderId="0" xfId="44" applyNumberFormat="1" applyFont="1" applyFill="1" applyAlignment="1">
      <alignment horizontal="right" vertical="center"/>
    </xf>
    <xf numFmtId="0" fontId="23" fillId="0" borderId="13" xfId="44" applyNumberFormat="1" applyFont="1" applyFill="1" applyBorder="1" applyAlignment="1" applyProtection="1">
      <alignment horizontal="left" vertical="center"/>
    </xf>
    <xf numFmtId="176" fontId="23" fillId="0" borderId="13" xfId="44" applyNumberFormat="1" applyFont="1" applyFill="1" applyBorder="1" applyAlignment="1" applyProtection="1">
      <alignment vertical="center"/>
    </xf>
    <xf numFmtId="176" fontId="23" fillId="0" borderId="12" xfId="44" applyNumberFormat="1" applyFont="1" applyFill="1" applyBorder="1" applyAlignment="1" applyProtection="1">
      <alignment horizontal="center" vertical="center"/>
    </xf>
    <xf numFmtId="0" fontId="23" fillId="0" borderId="10" xfId="44" applyNumberFormat="1" applyFont="1" applyFill="1" applyBorder="1" applyAlignment="1" applyProtection="1">
      <alignment horizontal="left" vertical="center" wrapText="1"/>
    </xf>
    <xf numFmtId="176" fontId="23" fillId="0" borderId="10" xfId="44" applyNumberFormat="1" applyFont="1" applyFill="1" applyBorder="1" applyAlignment="1" applyProtection="1">
      <alignment vertical="center"/>
    </xf>
    <xf numFmtId="0" fontId="34" fillId="0" borderId="0" xfId="45" applyFont="1" applyAlignment="1">
      <alignment horizontal="center" vertical="center"/>
    </xf>
    <xf numFmtId="0" fontId="35" fillId="0" borderId="0" xfId="45" applyFont="1" applyAlignment="1">
      <alignment horizontal="center" vertical="center"/>
    </xf>
    <xf numFmtId="0" fontId="36" fillId="0" borderId="0" xfId="45" applyFont="1" applyBorder="1" applyAlignment="1">
      <alignment vertical="center"/>
    </xf>
    <xf numFmtId="0" fontId="36" fillId="0" borderId="0" xfId="45" applyFont="1" applyBorder="1" applyAlignment="1">
      <alignment horizontal="right" vertical="center"/>
    </xf>
    <xf numFmtId="0" fontId="37" fillId="0" borderId="0" xfId="45" applyFont="1">
      <alignment vertical="center"/>
    </xf>
    <xf numFmtId="0" fontId="38" fillId="0" borderId="24" xfId="45" applyFont="1" applyBorder="1" applyAlignment="1">
      <alignment horizontal="center" vertical="center"/>
    </xf>
    <xf numFmtId="0" fontId="38" fillId="0" borderId="25" xfId="45" applyFont="1" applyBorder="1" applyAlignment="1">
      <alignment horizontal="center" vertical="center"/>
    </xf>
    <xf numFmtId="0" fontId="38" fillId="0" borderId="26" xfId="45" applyFont="1" applyBorder="1" applyAlignment="1">
      <alignment horizontal="center" vertical="center"/>
    </xf>
    <xf numFmtId="0" fontId="38" fillId="0" borderId="27" xfId="45" applyFont="1" applyBorder="1" applyAlignment="1">
      <alignment horizontal="center" vertical="center"/>
    </xf>
    <xf numFmtId="0" fontId="33" fillId="0" borderId="0" xfId="45">
      <alignment vertical="center"/>
    </xf>
    <xf numFmtId="176" fontId="38" fillId="0" borderId="28" xfId="45" applyNumberFormat="1" applyFont="1" applyBorder="1" applyAlignment="1">
      <alignment horizontal="center" vertical="center"/>
    </xf>
    <xf numFmtId="176" fontId="38" fillId="0" borderId="15" xfId="45" applyNumberFormat="1" applyFont="1" applyBorder="1" applyAlignment="1">
      <alignment horizontal="center" vertical="center"/>
    </xf>
    <xf numFmtId="0" fontId="38" fillId="0" borderId="10" xfId="45" applyFont="1" applyBorder="1" applyAlignment="1">
      <alignment horizontal="center" vertical="center" wrapText="1"/>
    </xf>
    <xf numFmtId="176" fontId="38" fillId="0" borderId="10" xfId="45" applyNumberFormat="1" applyFont="1" applyBorder="1" applyAlignment="1">
      <alignment horizontal="center" vertical="center"/>
    </xf>
    <xf numFmtId="0" fontId="38" fillId="0" borderId="29" xfId="45" applyFont="1" applyBorder="1" applyAlignment="1">
      <alignment horizontal="center" vertical="center" wrapText="1"/>
    </xf>
    <xf numFmtId="176" fontId="38" fillId="0" borderId="30" xfId="45" applyNumberFormat="1" applyFont="1" applyBorder="1" applyAlignment="1">
      <alignment horizontal="center" vertical="center"/>
    </xf>
    <xf numFmtId="176" fontId="38" fillId="0" borderId="13" xfId="45" applyNumberFormat="1" applyFont="1" applyBorder="1" applyAlignment="1">
      <alignment horizontal="center" vertical="center"/>
    </xf>
    <xf numFmtId="0" fontId="38" fillId="0" borderId="10" xfId="45" applyFont="1" applyBorder="1" applyAlignment="1">
      <alignment horizontal="center" vertical="center"/>
    </xf>
    <xf numFmtId="0" fontId="38" fillId="0" borderId="29" xfId="45" applyFont="1" applyBorder="1" applyAlignment="1">
      <alignment horizontal="center" vertical="center"/>
    </xf>
    <xf numFmtId="176" fontId="38" fillId="0" borderId="31" xfId="45" applyNumberFormat="1" applyFont="1" applyBorder="1" applyAlignment="1">
      <alignment horizontal="center" vertical="center"/>
    </xf>
    <xf numFmtId="176" fontId="38" fillId="0" borderId="22" xfId="45" applyNumberFormat="1" applyFont="1" applyBorder="1" applyAlignment="1">
      <alignment horizontal="center" vertical="center"/>
    </xf>
    <xf numFmtId="176" fontId="38" fillId="0" borderId="18" xfId="45" applyNumberFormat="1" applyFont="1" applyBorder="1" applyAlignment="1">
      <alignment horizontal="center" vertical="center"/>
    </xf>
    <xf numFmtId="176" fontId="38" fillId="0" borderId="10" xfId="46" applyNumberFormat="1" applyFont="1" applyBorder="1">
      <alignment vertical="center"/>
    </xf>
    <xf numFmtId="176" fontId="38" fillId="0" borderId="17" xfId="45" applyNumberFormat="1" applyFont="1" applyBorder="1" applyAlignment="1">
      <alignment horizontal="center" vertical="center"/>
    </xf>
    <xf numFmtId="176" fontId="38" fillId="0" borderId="29" xfId="45" applyNumberFormat="1" applyFont="1" applyBorder="1">
      <alignment vertical="center"/>
    </xf>
    <xf numFmtId="0" fontId="38" fillId="0" borderId="32" xfId="45" applyFont="1" applyBorder="1" applyAlignment="1">
      <alignment horizontal="left" vertical="center"/>
    </xf>
    <xf numFmtId="0" fontId="38" fillId="0" borderId="10" xfId="45" applyFont="1" applyBorder="1" applyAlignment="1">
      <alignment horizontal="left" vertical="center"/>
    </xf>
    <xf numFmtId="176" fontId="38" fillId="0" borderId="10" xfId="45" applyNumberFormat="1" applyFont="1" applyBorder="1">
      <alignment vertical="center"/>
    </xf>
    <xf numFmtId="176" fontId="38" fillId="0" borderId="17" xfId="45" applyNumberFormat="1" applyFont="1" applyBorder="1" applyAlignment="1">
      <alignment vertical="center"/>
    </xf>
    <xf numFmtId="176" fontId="38" fillId="0" borderId="22" xfId="45" applyNumberFormat="1" applyFont="1" applyBorder="1" applyAlignment="1">
      <alignment vertical="center"/>
    </xf>
    <xf numFmtId="176" fontId="38" fillId="0" borderId="18" xfId="45" applyNumberFormat="1" applyFont="1" applyBorder="1" applyAlignment="1">
      <alignment vertical="center"/>
    </xf>
    <xf numFmtId="0" fontId="38" fillId="0" borderId="32" xfId="45" applyFont="1" applyBorder="1" applyAlignment="1">
      <alignment horizontal="left" vertical="center"/>
    </xf>
    <xf numFmtId="0" fontId="38" fillId="0" borderId="10" xfId="45" applyFont="1" applyBorder="1" applyAlignment="1">
      <alignment horizontal="left" vertical="center" wrapText="1"/>
    </xf>
    <xf numFmtId="176" fontId="38" fillId="0" borderId="10" xfId="45" applyNumberFormat="1" applyFont="1" applyBorder="1" applyAlignment="1">
      <alignment vertical="center"/>
    </xf>
    <xf numFmtId="176" fontId="39" fillId="0" borderId="29" xfId="45" applyNumberFormat="1" applyFont="1" applyBorder="1">
      <alignment vertical="center"/>
    </xf>
    <xf numFmtId="0" fontId="38" fillId="0" borderId="10" xfId="45" applyFont="1" applyBorder="1" applyAlignment="1">
      <alignment horizontal="left" vertical="center" wrapText="1"/>
    </xf>
    <xf numFmtId="0" fontId="38" fillId="0" borderId="15" xfId="45" applyFont="1" applyBorder="1" applyAlignment="1">
      <alignment horizontal="left" vertical="center" wrapText="1"/>
    </xf>
    <xf numFmtId="176" fontId="38" fillId="0" borderId="17" xfId="45" applyNumberFormat="1" applyFont="1" applyBorder="1" applyAlignment="1">
      <alignment vertical="center"/>
    </xf>
    <xf numFmtId="0" fontId="38" fillId="0" borderId="32" xfId="45" applyFont="1" applyBorder="1">
      <alignment vertical="center"/>
    </xf>
    <xf numFmtId="0" fontId="38" fillId="0" borderId="10" xfId="45" applyFont="1" applyBorder="1">
      <alignment vertical="center"/>
    </xf>
    <xf numFmtId="0" fontId="38" fillId="0" borderId="10" xfId="45" applyFont="1" applyBorder="1" applyAlignment="1">
      <alignment vertical="center" wrapText="1"/>
    </xf>
    <xf numFmtId="176" fontId="38" fillId="0" borderId="17" xfId="45" applyNumberFormat="1" applyFont="1" applyBorder="1" applyAlignment="1">
      <alignment horizontal="left" vertical="center"/>
    </xf>
    <xf numFmtId="176" fontId="38" fillId="0" borderId="18" xfId="45" applyNumberFormat="1" applyFont="1" applyBorder="1" applyAlignment="1">
      <alignment horizontal="left" vertical="center"/>
    </xf>
    <xf numFmtId="0" fontId="38" fillId="0" borderId="10" xfId="45" applyFont="1" applyBorder="1" applyAlignment="1">
      <alignment vertical="center"/>
    </xf>
    <xf numFmtId="0" fontId="38" fillId="0" borderId="32" xfId="45" applyFont="1" applyBorder="1" applyAlignment="1">
      <alignment vertical="center"/>
    </xf>
    <xf numFmtId="0" fontId="33" fillId="0" borderId="10" xfId="45" applyBorder="1">
      <alignment vertical="center"/>
    </xf>
    <xf numFmtId="3" fontId="39" fillId="0" borderId="29" xfId="45" applyNumberFormat="1" applyFont="1" applyBorder="1">
      <alignment vertical="center"/>
    </xf>
    <xf numFmtId="0" fontId="33" fillId="0" borderId="10" xfId="45" applyBorder="1" applyAlignment="1">
      <alignment vertical="center"/>
    </xf>
    <xf numFmtId="0" fontId="33" fillId="0" borderId="18" xfId="45" applyBorder="1" applyAlignment="1">
      <alignment vertical="center"/>
    </xf>
    <xf numFmtId="0" fontId="33" fillId="0" borderId="33" xfId="45" applyBorder="1">
      <alignment vertical="center"/>
    </xf>
    <xf numFmtId="0" fontId="33" fillId="0" borderId="0" xfId="45" applyBorder="1">
      <alignment vertical="center"/>
    </xf>
    <xf numFmtId="0" fontId="21" fillId="0" borderId="10" xfId="45" applyFont="1" applyBorder="1" applyAlignment="1">
      <alignment horizontal="left" vertical="center"/>
    </xf>
    <xf numFmtId="176" fontId="21" fillId="0" borderId="29" xfId="45" applyNumberFormat="1" applyFont="1" applyBorder="1">
      <alignment vertical="center"/>
    </xf>
    <xf numFmtId="0" fontId="21" fillId="0" borderId="10" xfId="45" applyFont="1" applyBorder="1">
      <alignment vertical="center"/>
    </xf>
    <xf numFmtId="0" fontId="33" fillId="0" borderId="34" xfId="45" applyBorder="1">
      <alignment vertical="center"/>
    </xf>
    <xf numFmtId="0" fontId="33" fillId="0" borderId="35" xfId="45" applyBorder="1">
      <alignment vertical="center"/>
    </xf>
    <xf numFmtId="0" fontId="21" fillId="0" borderId="36" xfId="45" applyFont="1" applyBorder="1">
      <alignment vertical="center"/>
    </xf>
    <xf numFmtId="0" fontId="21" fillId="0" borderId="36" xfId="45" applyFont="1" applyBorder="1" applyAlignment="1">
      <alignment vertical="center" wrapText="1"/>
    </xf>
    <xf numFmtId="176" fontId="21" fillId="0" borderId="37" xfId="45" applyNumberFormat="1" applyFont="1" applyBorder="1">
      <alignment vertical="center"/>
    </xf>
  </cellXfs>
  <cellStyles count="47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" xfId="32" builtinId="6"/>
    <cellStyle name="쉼표 [0] 2" xfId="33"/>
    <cellStyle name="쉼표 [0] 3" xfId="46"/>
    <cellStyle name="연결된 셀" xfId="34"/>
    <cellStyle name="요약" xfId="35"/>
    <cellStyle name="입력" xfId="36"/>
    <cellStyle name="제목" xfId="37"/>
    <cellStyle name="제목 1" xfId="38"/>
    <cellStyle name="제목 2" xfId="39"/>
    <cellStyle name="제목 3" xfId="40"/>
    <cellStyle name="제목 4" xfId="41"/>
    <cellStyle name="좋음" xfId="42"/>
    <cellStyle name="출력" xfId="43"/>
    <cellStyle name="표준" xfId="0" builtinId="0"/>
    <cellStyle name="표준 2" xfId="44"/>
    <cellStyle name="표준 3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55"/>
  <sheetViews>
    <sheetView tabSelected="1" zoomScaleNormal="100" workbookViewId="0">
      <pane ySplit="6" topLeftCell="A7" activePane="bottomLeft" state="frozen"/>
      <selection pane="bottomLeft" activeCell="N20" sqref="N20"/>
    </sheetView>
  </sheetViews>
  <sheetFormatPr defaultRowHeight="13.5" x14ac:dyDescent="0.15"/>
  <cols>
    <col min="1" max="1" width="2.6640625" customWidth="1"/>
    <col min="2" max="2" width="3" customWidth="1"/>
    <col min="3" max="3" width="17.21875" bestFit="1" customWidth="1"/>
    <col min="4" max="7" width="10.5546875" customWidth="1"/>
    <col min="8" max="8" width="10.33203125" customWidth="1"/>
    <col min="9" max="9" width="6.77734375" customWidth="1"/>
    <col min="10" max="10" width="2.88671875" customWidth="1"/>
    <col min="11" max="11" width="3" customWidth="1"/>
    <col min="12" max="12" width="18.5546875" bestFit="1" customWidth="1"/>
    <col min="13" max="17" width="10.5546875" customWidth="1"/>
    <col min="18" max="18" width="6.77734375" customWidth="1"/>
  </cols>
  <sheetData>
    <row r="1" spans="1:18" s="3" customFormat="1" ht="30.75" customHeight="1" x14ac:dyDescent="0.15">
      <c r="A1" s="77" t="s">
        <v>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4" customFormat="1" ht="24.95" customHeight="1" x14ac:dyDescent="0.15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0.100000000000001" customHeight="1" x14ac:dyDescent="0.15">
      <c r="A3" s="78" t="s">
        <v>1</v>
      </c>
      <c r="B3" s="79"/>
      <c r="C3" s="79"/>
      <c r="D3" s="79"/>
      <c r="E3" s="78"/>
      <c r="F3" s="79"/>
      <c r="G3" s="78"/>
      <c r="H3" s="79"/>
      <c r="I3" s="80"/>
      <c r="J3" s="78" t="s">
        <v>2</v>
      </c>
      <c r="K3" s="79"/>
      <c r="L3" s="79"/>
      <c r="M3" s="79"/>
      <c r="N3" s="79"/>
      <c r="O3" s="79"/>
      <c r="P3" s="79"/>
      <c r="Q3" s="79"/>
      <c r="R3" s="80"/>
    </row>
    <row r="4" spans="1:18" ht="20.100000000000001" customHeight="1" x14ac:dyDescent="0.15">
      <c r="A4" s="60" t="s">
        <v>19</v>
      </c>
      <c r="B4" s="60" t="s">
        <v>20</v>
      </c>
      <c r="C4" s="60" t="s">
        <v>17</v>
      </c>
      <c r="D4" s="66" t="s">
        <v>74</v>
      </c>
      <c r="E4" s="62" t="s">
        <v>73</v>
      </c>
      <c r="F4" s="64"/>
      <c r="G4" s="63"/>
      <c r="H4" s="65" t="s">
        <v>66</v>
      </c>
      <c r="I4" s="65"/>
      <c r="J4" s="60" t="s">
        <v>19</v>
      </c>
      <c r="K4" s="60" t="s">
        <v>20</v>
      </c>
      <c r="L4" s="60" t="s">
        <v>17</v>
      </c>
      <c r="M4" s="66" t="s">
        <v>74</v>
      </c>
      <c r="N4" s="62" t="s">
        <v>73</v>
      </c>
      <c r="O4" s="64"/>
      <c r="P4" s="63"/>
      <c r="Q4" s="65" t="s">
        <v>66</v>
      </c>
      <c r="R4" s="65"/>
    </row>
    <row r="5" spans="1:18" ht="20.100000000000001" customHeight="1" thickBot="1" x14ac:dyDescent="0.2">
      <c r="A5" s="61"/>
      <c r="B5" s="61"/>
      <c r="C5" s="61"/>
      <c r="D5" s="67"/>
      <c r="E5" s="58" t="s">
        <v>21</v>
      </c>
      <c r="F5" s="58" t="s">
        <v>16</v>
      </c>
      <c r="G5" s="58" t="s">
        <v>12</v>
      </c>
      <c r="H5" s="59" t="s">
        <v>14</v>
      </c>
      <c r="I5" s="59" t="s">
        <v>13</v>
      </c>
      <c r="J5" s="61"/>
      <c r="K5" s="61"/>
      <c r="L5" s="61"/>
      <c r="M5" s="67"/>
      <c r="N5" s="24" t="s">
        <v>21</v>
      </c>
      <c r="O5" s="24" t="s">
        <v>16</v>
      </c>
      <c r="P5" s="24" t="s">
        <v>12</v>
      </c>
      <c r="Q5" s="24" t="s">
        <v>14</v>
      </c>
      <c r="R5" s="24" t="s">
        <v>13</v>
      </c>
    </row>
    <row r="6" spans="1:18" ht="20.100000000000001" customHeight="1" thickTop="1" thickBot="1" x14ac:dyDescent="0.2">
      <c r="A6" s="87" t="s">
        <v>15</v>
      </c>
      <c r="B6" s="87"/>
      <c r="C6" s="87"/>
      <c r="D6" s="44">
        <v>190723336</v>
      </c>
      <c r="E6" s="26">
        <f>F6+G6</f>
        <v>196215000</v>
      </c>
      <c r="F6" s="26">
        <v>141615000</v>
      </c>
      <c r="G6" s="26">
        <f>G7+G11+G15+G19+G22+G26</f>
        <v>54600000</v>
      </c>
      <c r="H6" s="42">
        <f t="shared" ref="H6" si="0">E6-D6</f>
        <v>5491664</v>
      </c>
      <c r="I6" s="14">
        <f>H6/D6*100%</f>
        <v>2.8793875543368222E-2</v>
      </c>
      <c r="J6" s="87" t="s">
        <v>68</v>
      </c>
      <c r="K6" s="87"/>
      <c r="L6" s="87"/>
      <c r="M6" s="50">
        <v>190723336</v>
      </c>
      <c r="N6" s="26">
        <f>N7+N25+N45+N48</f>
        <v>196215000</v>
      </c>
      <c r="O6" s="26">
        <f>O7+O25+O45+O48</f>
        <v>141615000</v>
      </c>
      <c r="P6" s="26">
        <f>P7+P25+P45+P48</f>
        <v>54600000</v>
      </c>
      <c r="Q6" s="42">
        <f t="shared" ref="Q6:Q28" si="1">N6-M6</f>
        <v>5491664</v>
      </c>
      <c r="R6" s="14">
        <f>Q6/M6*100%</f>
        <v>2.8793875543368222E-2</v>
      </c>
    </row>
    <row r="7" spans="1:18" ht="20.100000000000001" customHeight="1" x14ac:dyDescent="0.15">
      <c r="A7" s="85" t="s">
        <v>58</v>
      </c>
      <c r="B7" s="85"/>
      <c r="C7" s="85"/>
      <c r="D7" s="45">
        <v>0</v>
      </c>
      <c r="E7" s="21">
        <f ca="1">F7+G7</f>
        <v>0</v>
      </c>
      <c r="F7" s="54">
        <f ca="1">F8</f>
        <v>0</v>
      </c>
      <c r="G7" s="21">
        <v>0</v>
      </c>
      <c r="H7" s="27">
        <f t="shared" ref="H7:H29" ca="1" si="2">E7-D7</f>
        <v>0</v>
      </c>
      <c r="I7" s="20">
        <v>0</v>
      </c>
      <c r="J7" s="86" t="s">
        <v>65</v>
      </c>
      <c r="K7" s="86"/>
      <c r="L7" s="86"/>
      <c r="M7" s="51">
        <v>157829000</v>
      </c>
      <c r="N7" s="27">
        <f t="shared" ref="N7:N13" si="3">SUM(O7:P7)</f>
        <v>164852940</v>
      </c>
      <c r="O7" s="27">
        <f>O8+O15+O19</f>
        <v>121182750</v>
      </c>
      <c r="P7" s="27">
        <f>P8+P15+P19</f>
        <v>43670190</v>
      </c>
      <c r="Q7" s="48">
        <f t="shared" si="1"/>
        <v>7023940</v>
      </c>
      <c r="R7" s="20">
        <f>Q7/M7*100%</f>
        <v>4.4503481616179535E-2</v>
      </c>
    </row>
    <row r="8" spans="1:18" ht="20.100000000000001" customHeight="1" x14ac:dyDescent="0.15">
      <c r="A8" s="13"/>
      <c r="B8" s="88" t="s">
        <v>61</v>
      </c>
      <c r="C8" s="88"/>
      <c r="D8" s="46">
        <v>0</v>
      </c>
      <c r="E8" s="54">
        <f t="shared" ref="E8:E29" ca="1" si="4">F8+G8</f>
        <v>0</v>
      </c>
      <c r="F8" s="55">
        <f ca="1">F9+F10</f>
        <v>0</v>
      </c>
      <c r="G8" s="17">
        <v>0</v>
      </c>
      <c r="H8" s="28">
        <f t="shared" ca="1" si="2"/>
        <v>0</v>
      </c>
      <c r="I8" s="20">
        <v>0</v>
      </c>
      <c r="J8" s="72"/>
      <c r="K8" s="89" t="s">
        <v>26</v>
      </c>
      <c r="L8" s="89"/>
      <c r="M8" s="48">
        <v>148679000</v>
      </c>
      <c r="N8" s="28">
        <f t="shared" si="3"/>
        <v>155642190</v>
      </c>
      <c r="O8" s="28">
        <f>SUM(O9:O14)</f>
        <v>114372000</v>
      </c>
      <c r="P8" s="28">
        <f>SUM(P9:P14)</f>
        <v>41270190</v>
      </c>
      <c r="Q8" s="48">
        <f t="shared" si="1"/>
        <v>6963190</v>
      </c>
      <c r="R8" s="29">
        <f>Q8/M8*100%</f>
        <v>4.6833715588617091E-2</v>
      </c>
    </row>
    <row r="9" spans="1:18" ht="20.100000000000001" customHeight="1" x14ac:dyDescent="0.15">
      <c r="A9" s="13"/>
      <c r="B9" s="15"/>
      <c r="C9" s="15" t="s">
        <v>52</v>
      </c>
      <c r="D9" s="47">
        <v>0</v>
      </c>
      <c r="E9" s="54">
        <f t="shared" ca="1" si="4"/>
        <v>0</v>
      </c>
      <c r="F9" s="31">
        <f t="shared" ref="F9:F10" ca="1" si="5">SUM(G9:H9)</f>
        <v>0</v>
      </c>
      <c r="G9" s="31">
        <v>0</v>
      </c>
      <c r="H9" s="28">
        <f t="shared" ca="1" si="2"/>
        <v>0</v>
      </c>
      <c r="I9" s="30">
        <v>0</v>
      </c>
      <c r="J9" s="72"/>
      <c r="K9" s="72"/>
      <c r="L9" s="16" t="s">
        <v>7</v>
      </c>
      <c r="M9" s="48">
        <v>99768600</v>
      </c>
      <c r="N9" s="31">
        <f t="shared" si="3"/>
        <v>102134500</v>
      </c>
      <c r="O9" s="31">
        <v>80707300</v>
      </c>
      <c r="P9" s="48">
        <v>21427200</v>
      </c>
      <c r="Q9" s="48">
        <f t="shared" si="1"/>
        <v>2365900</v>
      </c>
      <c r="R9" s="29">
        <f>Q9/M9*100%</f>
        <v>2.3713873904214353E-2</v>
      </c>
    </row>
    <row r="10" spans="1:18" ht="20.100000000000001" customHeight="1" x14ac:dyDescent="0.15">
      <c r="A10" s="18"/>
      <c r="B10" s="19"/>
      <c r="C10" s="13" t="s">
        <v>34</v>
      </c>
      <c r="D10" s="47">
        <v>0</v>
      </c>
      <c r="E10" s="54">
        <f t="shared" ca="1" si="4"/>
        <v>0</v>
      </c>
      <c r="F10" s="31">
        <f t="shared" ca="1" si="5"/>
        <v>0</v>
      </c>
      <c r="G10" s="31">
        <v>0</v>
      </c>
      <c r="H10" s="28">
        <f t="shared" ca="1" si="2"/>
        <v>0</v>
      </c>
      <c r="I10" s="20">
        <v>0</v>
      </c>
      <c r="J10" s="72"/>
      <c r="K10" s="72"/>
      <c r="L10" s="32" t="s">
        <v>60</v>
      </c>
      <c r="M10" s="47">
        <v>0</v>
      </c>
      <c r="N10" s="31">
        <f t="shared" si="3"/>
        <v>0</v>
      </c>
      <c r="O10" s="31">
        <v>0</v>
      </c>
      <c r="P10" s="47">
        <v>0</v>
      </c>
      <c r="Q10" s="48">
        <f t="shared" si="1"/>
        <v>0</v>
      </c>
      <c r="R10" s="29">
        <v>0</v>
      </c>
    </row>
    <row r="11" spans="1:18" ht="20.100000000000001" customHeight="1" x14ac:dyDescent="0.15">
      <c r="A11" s="73" t="s">
        <v>6</v>
      </c>
      <c r="B11" s="73"/>
      <c r="C11" s="73"/>
      <c r="D11" s="48">
        <v>140400000</v>
      </c>
      <c r="E11" s="54">
        <f t="shared" si="4"/>
        <v>141615000</v>
      </c>
      <c r="F11" s="31">
        <f>F12</f>
        <v>141615000</v>
      </c>
      <c r="G11" s="31">
        <v>0</v>
      </c>
      <c r="H11" s="28">
        <f t="shared" si="2"/>
        <v>1215000</v>
      </c>
      <c r="I11" s="20">
        <f>H11/D11*100%</f>
        <v>8.6538461538461543E-3</v>
      </c>
      <c r="J11" s="72"/>
      <c r="K11" s="72"/>
      <c r="L11" s="32" t="s">
        <v>50</v>
      </c>
      <c r="M11" s="48">
        <v>27689770</v>
      </c>
      <c r="N11" s="31">
        <f t="shared" si="3"/>
        <v>28013110</v>
      </c>
      <c r="O11" s="31">
        <v>16340820</v>
      </c>
      <c r="P11" s="48">
        <v>11672290</v>
      </c>
      <c r="Q11" s="48">
        <f>N11-M11</f>
        <v>323340</v>
      </c>
      <c r="R11" s="29">
        <f>Q11/M11*100%</f>
        <v>1.1677236755668249E-2</v>
      </c>
    </row>
    <row r="12" spans="1:18" ht="20.100000000000001" customHeight="1" x14ac:dyDescent="0.15">
      <c r="A12" s="18"/>
      <c r="B12" s="73" t="s">
        <v>56</v>
      </c>
      <c r="C12" s="73"/>
      <c r="D12" s="48">
        <v>140400000</v>
      </c>
      <c r="E12" s="54">
        <f t="shared" si="4"/>
        <v>141615000</v>
      </c>
      <c r="F12" s="31">
        <f>F13+F14</f>
        <v>141615000</v>
      </c>
      <c r="G12" s="31">
        <v>0</v>
      </c>
      <c r="H12" s="28">
        <f t="shared" si="2"/>
        <v>1215000</v>
      </c>
      <c r="I12" s="20">
        <f>H12/D12*100%</f>
        <v>8.6538461538461543E-3</v>
      </c>
      <c r="J12" s="72"/>
      <c r="K12" s="72"/>
      <c r="L12" s="16" t="s">
        <v>67</v>
      </c>
      <c r="M12" s="48">
        <v>10621520</v>
      </c>
      <c r="N12" s="31">
        <f t="shared" si="3"/>
        <v>10845620</v>
      </c>
      <c r="O12" s="31">
        <v>7618400</v>
      </c>
      <c r="P12" s="48">
        <v>3227220</v>
      </c>
      <c r="Q12" s="48">
        <f t="shared" si="1"/>
        <v>224100</v>
      </c>
      <c r="R12" s="29">
        <f>Q12/M12*100%</f>
        <v>2.1098675142540803E-2</v>
      </c>
    </row>
    <row r="13" spans="1:18" ht="20.100000000000001" customHeight="1" x14ac:dyDescent="0.15">
      <c r="A13" s="18"/>
      <c r="B13" s="13"/>
      <c r="C13" s="15" t="s">
        <v>41</v>
      </c>
      <c r="D13" s="48">
        <v>140400000</v>
      </c>
      <c r="E13" s="54">
        <f t="shared" si="4"/>
        <v>141615000</v>
      </c>
      <c r="F13" s="16">
        <v>141615000</v>
      </c>
      <c r="G13" s="31">
        <v>0</v>
      </c>
      <c r="H13" s="28">
        <f t="shared" si="2"/>
        <v>1215000</v>
      </c>
      <c r="I13" s="20">
        <f>H13/D13*100%</f>
        <v>8.6538461538461543E-3</v>
      </c>
      <c r="J13" s="72"/>
      <c r="K13" s="72"/>
      <c r="L13" s="16" t="s">
        <v>4</v>
      </c>
      <c r="M13" s="48">
        <v>14648960</v>
      </c>
      <c r="N13" s="31">
        <f t="shared" si="3"/>
        <v>14648960</v>
      </c>
      <c r="O13" s="31">
        <v>9705480</v>
      </c>
      <c r="P13" s="48">
        <v>4943480</v>
      </c>
      <c r="Q13" s="48">
        <f t="shared" si="1"/>
        <v>0</v>
      </c>
      <c r="R13" s="29">
        <f>Q13/M13*100%</f>
        <v>0</v>
      </c>
    </row>
    <row r="14" spans="1:18" ht="20.100000000000001" customHeight="1" x14ac:dyDescent="0.15">
      <c r="A14" s="18"/>
      <c r="B14" s="18"/>
      <c r="C14" s="19" t="s">
        <v>71</v>
      </c>
      <c r="D14" s="47">
        <v>0</v>
      </c>
      <c r="E14" s="54">
        <f t="shared" si="4"/>
        <v>0</v>
      </c>
      <c r="F14" s="16">
        <v>0</v>
      </c>
      <c r="G14" s="31">
        <v>0</v>
      </c>
      <c r="H14" s="28">
        <f t="shared" si="2"/>
        <v>0</v>
      </c>
      <c r="I14" s="20">
        <v>0</v>
      </c>
      <c r="J14" s="72"/>
      <c r="K14" s="72"/>
      <c r="L14" s="16" t="s">
        <v>5</v>
      </c>
      <c r="M14" s="47">
        <v>0</v>
      </c>
      <c r="N14" s="31">
        <v>0</v>
      </c>
      <c r="O14" s="31">
        <v>0</v>
      </c>
      <c r="P14" s="47">
        <v>0</v>
      </c>
      <c r="Q14" s="48">
        <f t="shared" si="1"/>
        <v>0</v>
      </c>
      <c r="R14" s="29">
        <v>0</v>
      </c>
    </row>
    <row r="15" spans="1:18" ht="20.100000000000001" customHeight="1" x14ac:dyDescent="0.15">
      <c r="A15" s="73" t="s">
        <v>10</v>
      </c>
      <c r="B15" s="73"/>
      <c r="C15" s="73"/>
      <c r="D15" s="48">
        <v>8000000</v>
      </c>
      <c r="E15" s="54">
        <f t="shared" si="4"/>
        <v>8000000</v>
      </c>
      <c r="F15" s="31">
        <v>0</v>
      </c>
      <c r="G15" s="31">
        <v>8000000</v>
      </c>
      <c r="H15" s="28">
        <f t="shared" si="2"/>
        <v>0</v>
      </c>
      <c r="I15" s="20">
        <v>0</v>
      </c>
      <c r="J15" s="72"/>
      <c r="K15" s="71" t="s">
        <v>27</v>
      </c>
      <c r="L15" s="71"/>
      <c r="M15" s="48">
        <v>1100000</v>
      </c>
      <c r="N15" s="31">
        <f t="shared" ref="N15:N28" si="6">SUM(O15:P15)</f>
        <v>1100000</v>
      </c>
      <c r="O15" s="31">
        <f>SUM(O16:O18)</f>
        <v>0</v>
      </c>
      <c r="P15" s="31">
        <f>SUM(P16:P18)</f>
        <v>1100000</v>
      </c>
      <c r="Q15" s="48">
        <f t="shared" si="1"/>
        <v>0</v>
      </c>
      <c r="R15" s="29">
        <f>Q15/M15*100%</f>
        <v>0</v>
      </c>
    </row>
    <row r="16" spans="1:18" ht="20.100000000000001" customHeight="1" x14ac:dyDescent="0.15">
      <c r="A16" s="18"/>
      <c r="B16" s="73" t="s">
        <v>57</v>
      </c>
      <c r="C16" s="73"/>
      <c r="D16" s="48">
        <v>8000000</v>
      </c>
      <c r="E16" s="54">
        <f t="shared" si="4"/>
        <v>8000000</v>
      </c>
      <c r="F16" s="31">
        <v>0</v>
      </c>
      <c r="G16" s="31">
        <f>G17+G18</f>
        <v>8000000</v>
      </c>
      <c r="H16" s="28">
        <f t="shared" si="2"/>
        <v>0</v>
      </c>
      <c r="I16" s="20">
        <v>0</v>
      </c>
      <c r="J16" s="72"/>
      <c r="K16" s="34"/>
      <c r="L16" s="13" t="s">
        <v>64</v>
      </c>
      <c r="M16" s="48">
        <v>600000</v>
      </c>
      <c r="N16" s="31">
        <f t="shared" si="6"/>
        <v>600000</v>
      </c>
      <c r="O16" s="31">
        <v>0</v>
      </c>
      <c r="P16" s="48">
        <v>600000</v>
      </c>
      <c r="Q16" s="48">
        <f t="shared" si="1"/>
        <v>0</v>
      </c>
      <c r="R16" s="29">
        <f>Q16/M16*100%</f>
        <v>0</v>
      </c>
    </row>
    <row r="17" spans="1:18" ht="20.100000000000001" customHeight="1" x14ac:dyDescent="0.15">
      <c r="A17" s="18"/>
      <c r="B17" s="13"/>
      <c r="C17" s="19" t="s">
        <v>31</v>
      </c>
      <c r="D17" s="48">
        <v>3000000</v>
      </c>
      <c r="E17" s="54">
        <f t="shared" si="4"/>
        <v>3000000</v>
      </c>
      <c r="F17" s="31">
        <v>0</v>
      </c>
      <c r="G17" s="31">
        <v>3000000</v>
      </c>
      <c r="H17" s="28">
        <f t="shared" si="2"/>
        <v>0</v>
      </c>
      <c r="I17" s="20">
        <v>0</v>
      </c>
      <c r="J17" s="72"/>
      <c r="K17" s="35"/>
      <c r="L17" s="16" t="s">
        <v>49</v>
      </c>
      <c r="M17" s="47">
        <v>0</v>
      </c>
      <c r="N17" s="31">
        <f t="shared" si="6"/>
        <v>0</v>
      </c>
      <c r="O17" s="31">
        <v>0</v>
      </c>
      <c r="P17" s="47">
        <v>0</v>
      </c>
      <c r="Q17" s="48">
        <f t="shared" si="1"/>
        <v>0</v>
      </c>
      <c r="R17" s="29">
        <v>0</v>
      </c>
    </row>
    <row r="18" spans="1:18" ht="20.100000000000001" customHeight="1" x14ac:dyDescent="0.15">
      <c r="A18" s="18"/>
      <c r="B18" s="18"/>
      <c r="C18" s="13" t="s">
        <v>43</v>
      </c>
      <c r="D18" s="48">
        <v>5000000</v>
      </c>
      <c r="E18" s="54">
        <f t="shared" si="4"/>
        <v>5000000</v>
      </c>
      <c r="F18" s="31">
        <v>0</v>
      </c>
      <c r="G18" s="31">
        <v>5000000</v>
      </c>
      <c r="H18" s="17">
        <f t="shared" si="2"/>
        <v>0</v>
      </c>
      <c r="I18" s="20">
        <v>0</v>
      </c>
      <c r="J18" s="72"/>
      <c r="K18" s="35"/>
      <c r="L18" s="16" t="s">
        <v>45</v>
      </c>
      <c r="M18" s="48">
        <v>500000</v>
      </c>
      <c r="N18" s="31">
        <f t="shared" si="6"/>
        <v>500000</v>
      </c>
      <c r="O18" s="31">
        <v>0</v>
      </c>
      <c r="P18" s="48">
        <v>500000</v>
      </c>
      <c r="Q18" s="48">
        <f t="shared" si="1"/>
        <v>0</v>
      </c>
      <c r="R18" s="29">
        <f t="shared" ref="R18:R24" si="7">Q18/M18*100%</f>
        <v>0</v>
      </c>
    </row>
    <row r="19" spans="1:18" ht="20.100000000000001" customHeight="1" x14ac:dyDescent="0.15">
      <c r="A19" s="73" t="s">
        <v>69</v>
      </c>
      <c r="B19" s="73"/>
      <c r="C19" s="73"/>
      <c r="D19" s="48">
        <v>600000</v>
      </c>
      <c r="E19" s="54">
        <f t="shared" si="4"/>
        <v>600000</v>
      </c>
      <c r="F19" s="31">
        <v>0</v>
      </c>
      <c r="G19" s="31">
        <f>G20</f>
        <v>600000</v>
      </c>
      <c r="H19" s="28">
        <f t="shared" si="2"/>
        <v>0</v>
      </c>
      <c r="I19" s="20">
        <f t="shared" ref="I19:I27" si="8">H19/D19*100%</f>
        <v>0</v>
      </c>
      <c r="J19" s="72"/>
      <c r="K19" s="71" t="s">
        <v>35</v>
      </c>
      <c r="L19" s="71"/>
      <c r="M19" s="48">
        <v>8050000</v>
      </c>
      <c r="N19" s="31">
        <f t="shared" si="6"/>
        <v>8110750</v>
      </c>
      <c r="O19" s="31">
        <v>6810750</v>
      </c>
      <c r="P19" s="31">
        <f>SUM(P20:P24)</f>
        <v>1300000</v>
      </c>
      <c r="Q19" s="48">
        <f t="shared" si="1"/>
        <v>60750</v>
      </c>
      <c r="R19" s="29">
        <f t="shared" si="7"/>
        <v>7.5465838509316766E-3</v>
      </c>
    </row>
    <row r="20" spans="1:18" ht="20.100000000000001" customHeight="1" x14ac:dyDescent="0.15">
      <c r="A20" s="18"/>
      <c r="B20" s="73" t="s">
        <v>25</v>
      </c>
      <c r="C20" s="73"/>
      <c r="D20" s="48">
        <v>600000</v>
      </c>
      <c r="E20" s="54">
        <f t="shared" si="4"/>
        <v>600000</v>
      </c>
      <c r="F20" s="31">
        <v>0</v>
      </c>
      <c r="G20" s="31">
        <f>G21</f>
        <v>600000</v>
      </c>
      <c r="H20" s="28">
        <f t="shared" si="2"/>
        <v>0</v>
      </c>
      <c r="I20" s="20">
        <f t="shared" si="8"/>
        <v>0</v>
      </c>
      <c r="J20" s="72"/>
      <c r="K20" s="72"/>
      <c r="L20" s="16" t="s">
        <v>63</v>
      </c>
      <c r="M20" s="48">
        <v>800000</v>
      </c>
      <c r="N20" s="31">
        <f t="shared" si="6"/>
        <v>800000</v>
      </c>
      <c r="O20" s="31">
        <v>0</v>
      </c>
      <c r="P20" s="48">
        <v>800000</v>
      </c>
      <c r="Q20" s="48">
        <f t="shared" si="1"/>
        <v>0</v>
      </c>
      <c r="R20" s="29">
        <f t="shared" si="7"/>
        <v>0</v>
      </c>
    </row>
    <row r="21" spans="1:18" ht="20.100000000000001" customHeight="1" x14ac:dyDescent="0.15">
      <c r="A21" s="18"/>
      <c r="B21" s="18"/>
      <c r="C21" s="19" t="s">
        <v>40</v>
      </c>
      <c r="D21" s="48">
        <v>600000</v>
      </c>
      <c r="E21" s="54">
        <f t="shared" si="4"/>
        <v>600000</v>
      </c>
      <c r="F21" s="31">
        <v>0</v>
      </c>
      <c r="G21" s="31">
        <v>600000</v>
      </c>
      <c r="H21" s="28">
        <f t="shared" si="2"/>
        <v>0</v>
      </c>
      <c r="I21" s="20">
        <f t="shared" si="8"/>
        <v>0</v>
      </c>
      <c r="J21" s="72"/>
      <c r="K21" s="72"/>
      <c r="L21" s="16" t="s">
        <v>48</v>
      </c>
      <c r="M21" s="48">
        <v>1000000</v>
      </c>
      <c r="N21" s="31">
        <f t="shared" si="6"/>
        <v>1000000</v>
      </c>
      <c r="O21" s="31">
        <v>1000000</v>
      </c>
      <c r="P21" s="47">
        <v>0</v>
      </c>
      <c r="Q21" s="48">
        <f t="shared" si="1"/>
        <v>0</v>
      </c>
      <c r="R21" s="29">
        <f t="shared" si="7"/>
        <v>0</v>
      </c>
    </row>
    <row r="22" spans="1:18" ht="20.100000000000001" customHeight="1" x14ac:dyDescent="0.15">
      <c r="A22" s="73" t="s">
        <v>53</v>
      </c>
      <c r="B22" s="73"/>
      <c r="C22" s="73"/>
      <c r="D22" s="48">
        <v>1583336</v>
      </c>
      <c r="E22" s="54">
        <f t="shared" si="4"/>
        <v>16000000</v>
      </c>
      <c r="F22" s="31">
        <v>0</v>
      </c>
      <c r="G22" s="31">
        <f>G23</f>
        <v>16000000</v>
      </c>
      <c r="H22" s="28">
        <f t="shared" si="2"/>
        <v>14416664</v>
      </c>
      <c r="I22" s="20">
        <f t="shared" si="8"/>
        <v>9.1052461385328201</v>
      </c>
      <c r="J22" s="72"/>
      <c r="K22" s="72"/>
      <c r="L22" s="57" t="s">
        <v>3</v>
      </c>
      <c r="M22" s="48">
        <v>2750000</v>
      </c>
      <c r="N22" s="31">
        <f t="shared" si="6"/>
        <v>2810750</v>
      </c>
      <c r="O22" s="31">
        <v>2810750</v>
      </c>
      <c r="P22" s="47">
        <v>0</v>
      </c>
      <c r="Q22" s="48">
        <f t="shared" si="1"/>
        <v>60750</v>
      </c>
      <c r="R22" s="29">
        <f t="shared" si="7"/>
        <v>2.2090909090909092E-2</v>
      </c>
    </row>
    <row r="23" spans="1:18" ht="20.100000000000001" customHeight="1" x14ac:dyDescent="0.15">
      <c r="A23" s="18"/>
      <c r="B23" s="73" t="s">
        <v>39</v>
      </c>
      <c r="C23" s="73"/>
      <c r="D23" s="48">
        <v>1583336</v>
      </c>
      <c r="E23" s="54">
        <f t="shared" si="4"/>
        <v>16000000</v>
      </c>
      <c r="F23" s="31">
        <v>0</v>
      </c>
      <c r="G23" s="31">
        <f>G24++G25</f>
        <v>16000000</v>
      </c>
      <c r="H23" s="28">
        <f t="shared" si="2"/>
        <v>14416664</v>
      </c>
      <c r="I23" s="20">
        <f t="shared" si="8"/>
        <v>9.1052461385328201</v>
      </c>
      <c r="J23" s="72"/>
      <c r="K23" s="72"/>
      <c r="L23" s="16" t="s">
        <v>38</v>
      </c>
      <c r="M23" s="48">
        <v>3000000</v>
      </c>
      <c r="N23" s="31">
        <f t="shared" si="6"/>
        <v>3000000</v>
      </c>
      <c r="O23" s="31">
        <v>3000000</v>
      </c>
      <c r="P23" s="47">
        <v>0</v>
      </c>
      <c r="Q23" s="48">
        <f t="shared" si="1"/>
        <v>0</v>
      </c>
      <c r="R23" s="29">
        <f t="shared" si="7"/>
        <v>0</v>
      </c>
    </row>
    <row r="24" spans="1:18" ht="20.100000000000001" customHeight="1" x14ac:dyDescent="0.15">
      <c r="A24" s="18"/>
      <c r="B24" s="18" t="s">
        <v>18</v>
      </c>
      <c r="C24" s="19" t="s">
        <v>51</v>
      </c>
      <c r="D24" s="48">
        <v>641944</v>
      </c>
      <c r="E24" s="54">
        <f t="shared" si="4"/>
        <v>15000000</v>
      </c>
      <c r="F24" s="31">
        <v>0</v>
      </c>
      <c r="G24" s="16">
        <v>15000000</v>
      </c>
      <c r="H24" s="28">
        <f t="shared" si="2"/>
        <v>14358056</v>
      </c>
      <c r="I24" s="20">
        <f t="shared" si="8"/>
        <v>22.366524182794763</v>
      </c>
      <c r="J24" s="72"/>
      <c r="K24" s="72"/>
      <c r="L24" s="16" t="s">
        <v>30</v>
      </c>
      <c r="M24" s="48">
        <v>500000</v>
      </c>
      <c r="N24" s="31">
        <f t="shared" si="6"/>
        <v>500000</v>
      </c>
      <c r="O24" s="31">
        <v>0</v>
      </c>
      <c r="P24" s="48">
        <v>500000</v>
      </c>
      <c r="Q24" s="48">
        <f t="shared" si="1"/>
        <v>0</v>
      </c>
      <c r="R24" s="29">
        <f t="shared" si="7"/>
        <v>0</v>
      </c>
    </row>
    <row r="25" spans="1:18" ht="20.100000000000001" customHeight="1" x14ac:dyDescent="0.15">
      <c r="A25" s="18"/>
      <c r="B25" s="18"/>
      <c r="C25" s="56" t="s">
        <v>72</v>
      </c>
      <c r="D25" s="48">
        <v>941392</v>
      </c>
      <c r="E25" s="54">
        <f t="shared" si="4"/>
        <v>1000000</v>
      </c>
      <c r="F25" s="31">
        <v>0</v>
      </c>
      <c r="G25" s="16">
        <v>1000000</v>
      </c>
      <c r="H25" s="28">
        <f t="shared" si="2"/>
        <v>58608</v>
      </c>
      <c r="I25" s="20">
        <f t="shared" si="8"/>
        <v>6.2256743205805869E-2</v>
      </c>
      <c r="J25" s="71" t="s">
        <v>23</v>
      </c>
      <c r="K25" s="71"/>
      <c r="L25" s="71"/>
      <c r="M25" s="47">
        <v>0</v>
      </c>
      <c r="N25" s="31">
        <f t="shared" si="6"/>
        <v>0</v>
      </c>
      <c r="O25" s="31">
        <f>O26</f>
        <v>0</v>
      </c>
      <c r="P25" s="31">
        <f>P26</f>
        <v>0</v>
      </c>
      <c r="Q25" s="48">
        <f t="shared" si="1"/>
        <v>0</v>
      </c>
      <c r="R25" s="29">
        <v>0</v>
      </c>
    </row>
    <row r="26" spans="1:18" ht="20.100000000000001" customHeight="1" x14ac:dyDescent="0.15">
      <c r="A26" s="73" t="s">
        <v>54</v>
      </c>
      <c r="B26" s="73"/>
      <c r="C26" s="73" t="s">
        <v>59</v>
      </c>
      <c r="D26" s="49">
        <v>40140000</v>
      </c>
      <c r="E26" s="54">
        <f t="shared" si="4"/>
        <v>30000000</v>
      </c>
      <c r="F26" s="37">
        <v>0</v>
      </c>
      <c r="G26" s="37">
        <f>G27</f>
        <v>30000000</v>
      </c>
      <c r="H26" s="48">
        <f t="shared" si="2"/>
        <v>-10140000</v>
      </c>
      <c r="I26" s="20">
        <f t="shared" si="8"/>
        <v>-0.25261584454409569</v>
      </c>
      <c r="J26" s="68"/>
      <c r="K26" s="70" t="s">
        <v>32</v>
      </c>
      <c r="L26" s="70"/>
      <c r="M26" s="47">
        <v>0</v>
      </c>
      <c r="N26" s="40">
        <f t="shared" si="6"/>
        <v>0</v>
      </c>
      <c r="O26" s="40">
        <f>O27+O28</f>
        <v>0</v>
      </c>
      <c r="P26" s="47"/>
      <c r="Q26" s="48">
        <f t="shared" si="1"/>
        <v>0</v>
      </c>
      <c r="R26" s="29">
        <v>0</v>
      </c>
    </row>
    <row r="27" spans="1:18" ht="20.100000000000001" customHeight="1" x14ac:dyDescent="0.15">
      <c r="A27" s="18"/>
      <c r="B27" s="73" t="s">
        <v>36</v>
      </c>
      <c r="C27" s="73"/>
      <c r="D27" s="49">
        <v>40140000</v>
      </c>
      <c r="E27" s="54">
        <f t="shared" si="4"/>
        <v>30000000</v>
      </c>
      <c r="F27" s="37">
        <v>0</v>
      </c>
      <c r="G27" s="37">
        <f>G28+G29</f>
        <v>30000000</v>
      </c>
      <c r="H27" s="48">
        <f t="shared" si="2"/>
        <v>-10140000</v>
      </c>
      <c r="I27" s="20">
        <f t="shared" si="8"/>
        <v>-0.25261584454409569</v>
      </c>
      <c r="J27" s="68"/>
      <c r="K27" s="68"/>
      <c r="L27" s="18" t="s">
        <v>37</v>
      </c>
      <c r="M27" s="47">
        <v>0</v>
      </c>
      <c r="N27" s="40">
        <f t="shared" si="6"/>
        <v>0</v>
      </c>
      <c r="O27" s="40">
        <v>0</v>
      </c>
      <c r="P27" s="47">
        <v>0</v>
      </c>
      <c r="Q27" s="48">
        <f t="shared" si="1"/>
        <v>0</v>
      </c>
      <c r="R27" s="29">
        <v>0</v>
      </c>
    </row>
    <row r="28" spans="1:18" ht="20.100000000000001" customHeight="1" x14ac:dyDescent="0.15">
      <c r="A28" s="18"/>
      <c r="B28" s="18" t="s">
        <v>18</v>
      </c>
      <c r="C28" s="19" t="s">
        <v>55</v>
      </c>
      <c r="D28" s="49">
        <v>20000</v>
      </c>
      <c r="E28" s="54">
        <f t="shared" si="4"/>
        <v>20000</v>
      </c>
      <c r="F28" s="37">
        <v>0</v>
      </c>
      <c r="G28" s="37">
        <v>20000</v>
      </c>
      <c r="H28" s="48">
        <f t="shared" si="2"/>
        <v>0</v>
      </c>
      <c r="I28" s="20">
        <v>0</v>
      </c>
      <c r="J28" s="68"/>
      <c r="K28" s="68"/>
      <c r="L28" s="18" t="s">
        <v>46</v>
      </c>
      <c r="M28" s="47">
        <v>0</v>
      </c>
      <c r="N28" s="40">
        <f t="shared" si="6"/>
        <v>0</v>
      </c>
      <c r="O28" s="40">
        <v>0</v>
      </c>
      <c r="P28" s="47">
        <v>0</v>
      </c>
      <c r="Q28" s="48">
        <f t="shared" si="1"/>
        <v>0</v>
      </c>
      <c r="R28" s="29">
        <v>0</v>
      </c>
    </row>
    <row r="29" spans="1:18" ht="20.100000000000001" customHeight="1" x14ac:dyDescent="0.15">
      <c r="A29" s="18"/>
      <c r="B29" s="18"/>
      <c r="C29" s="19" t="s">
        <v>24</v>
      </c>
      <c r="D29" s="49">
        <v>40120000</v>
      </c>
      <c r="E29" s="54">
        <f t="shared" si="4"/>
        <v>29980000</v>
      </c>
      <c r="F29" s="37">
        <v>0</v>
      </c>
      <c r="G29" s="37">
        <v>29980000</v>
      </c>
      <c r="H29" s="48">
        <f t="shared" si="2"/>
        <v>-10140000</v>
      </c>
      <c r="I29" s="20">
        <f>H29/D29*100%</f>
        <v>-0.25274177467597209</v>
      </c>
      <c r="J29" s="12"/>
      <c r="K29" s="12"/>
      <c r="L29" s="12"/>
      <c r="M29" s="47">
        <v>0</v>
      </c>
      <c r="N29" s="43"/>
      <c r="O29" s="43"/>
      <c r="P29" s="47"/>
      <c r="Q29" s="48"/>
      <c r="R29" s="12"/>
    </row>
    <row r="30" spans="1:18" ht="15.95" customHeight="1" x14ac:dyDescent="0.15">
      <c r="A30" s="5"/>
      <c r="B30" s="5"/>
      <c r="C30" s="6"/>
      <c r="D30" s="7"/>
      <c r="E30" s="7"/>
      <c r="F30" s="7"/>
      <c r="G30" s="7"/>
      <c r="H30" s="8"/>
      <c r="I30" s="9"/>
      <c r="J30" s="10"/>
      <c r="K30" s="10"/>
      <c r="L30" s="11"/>
      <c r="M30" s="11"/>
      <c r="N30" s="11"/>
      <c r="O30" s="11"/>
      <c r="P30" s="11"/>
      <c r="Q30" s="11"/>
      <c r="R30" s="11"/>
    </row>
    <row r="31" spans="1:18" ht="15.95" customHeight="1" x14ac:dyDescent="0.15">
      <c r="A31" s="5"/>
      <c r="B31" s="5"/>
      <c r="C31" s="6"/>
      <c r="D31" s="7"/>
      <c r="E31" s="7"/>
      <c r="F31" s="7"/>
      <c r="G31" s="7"/>
      <c r="H31" s="8"/>
      <c r="I31" s="9"/>
      <c r="J31" s="10"/>
      <c r="K31" s="10"/>
      <c r="L31" s="11"/>
      <c r="M31" s="11"/>
      <c r="N31" s="11"/>
      <c r="O31" s="11"/>
      <c r="P31" s="11"/>
      <c r="Q31" s="11"/>
      <c r="R31" s="11"/>
    </row>
    <row r="32" spans="1:18" ht="15.95" customHeight="1" x14ac:dyDescent="0.15">
      <c r="A32" s="5"/>
      <c r="B32" s="5"/>
      <c r="C32" s="6"/>
      <c r="D32" s="7"/>
      <c r="E32" s="7"/>
      <c r="F32" s="7"/>
      <c r="G32" s="7"/>
      <c r="H32" s="8"/>
      <c r="I32" s="9"/>
      <c r="J32" s="10"/>
      <c r="K32" s="10"/>
      <c r="L32" s="11"/>
      <c r="M32" s="11"/>
      <c r="N32" s="11"/>
      <c r="O32" s="11"/>
      <c r="P32" s="11"/>
      <c r="Q32" s="11"/>
      <c r="R32" s="11"/>
    </row>
    <row r="33" spans="1:18" ht="15.95" customHeight="1" x14ac:dyDescent="0.15">
      <c r="A33" s="5"/>
      <c r="B33" s="5"/>
      <c r="C33" s="6"/>
      <c r="D33" s="7"/>
      <c r="E33" s="7"/>
      <c r="F33" s="7"/>
      <c r="G33" s="7"/>
      <c r="H33" s="8"/>
      <c r="I33" s="9"/>
      <c r="J33" s="10"/>
      <c r="K33" s="10"/>
      <c r="L33" s="11"/>
      <c r="M33" s="11"/>
      <c r="N33" s="11"/>
      <c r="O33" s="11"/>
      <c r="P33" s="11"/>
      <c r="Q33" s="11"/>
      <c r="R33" s="11"/>
    </row>
    <row r="34" spans="1:18" ht="15.95" customHeight="1" x14ac:dyDescent="0.15">
      <c r="A34" s="5"/>
      <c r="B34" s="5"/>
      <c r="C34" s="6"/>
      <c r="D34" s="7"/>
      <c r="E34" s="7"/>
      <c r="F34" s="7"/>
      <c r="G34" s="7"/>
      <c r="H34" s="8"/>
      <c r="I34" s="9"/>
      <c r="J34" s="10"/>
      <c r="K34" s="10"/>
      <c r="L34" s="11"/>
      <c r="M34" s="11"/>
      <c r="N34" s="11"/>
      <c r="O34" s="11"/>
      <c r="P34" s="11"/>
      <c r="Q34" s="11"/>
      <c r="R34" s="11"/>
    </row>
    <row r="35" spans="1:18" ht="15.95" customHeight="1" x14ac:dyDescent="0.15">
      <c r="A35" s="5"/>
      <c r="B35" s="5"/>
      <c r="C35" s="6"/>
      <c r="D35" s="7"/>
      <c r="E35" s="7"/>
      <c r="F35" s="7"/>
      <c r="G35" s="7"/>
      <c r="H35" s="8"/>
      <c r="I35" s="9"/>
      <c r="J35" s="10"/>
      <c r="K35" s="10"/>
      <c r="L35" s="11"/>
      <c r="M35" s="11"/>
      <c r="N35" s="11"/>
      <c r="O35" s="11"/>
      <c r="P35" s="11"/>
      <c r="Q35" s="11"/>
      <c r="R35" s="11"/>
    </row>
    <row r="36" spans="1:18" ht="15.95" customHeight="1" x14ac:dyDescent="0.15">
      <c r="A36" s="5"/>
      <c r="B36" s="5"/>
      <c r="C36" s="6"/>
      <c r="D36" s="7"/>
      <c r="E36" s="7"/>
      <c r="F36" s="7"/>
      <c r="G36" s="7"/>
      <c r="H36" s="8"/>
      <c r="I36" s="9"/>
      <c r="J36" s="10"/>
      <c r="K36" s="10"/>
      <c r="L36" s="11"/>
      <c r="M36" s="11"/>
      <c r="N36" s="11"/>
      <c r="O36" s="11"/>
      <c r="P36" s="11"/>
      <c r="Q36" s="11"/>
      <c r="R36" s="11"/>
    </row>
    <row r="37" spans="1:18" ht="15.95" customHeight="1" x14ac:dyDescent="0.15">
      <c r="A37" s="5"/>
      <c r="B37" s="5"/>
      <c r="C37" s="6"/>
      <c r="D37" s="7"/>
      <c r="E37" s="7"/>
      <c r="F37" s="7"/>
      <c r="G37" s="7"/>
      <c r="H37" s="8"/>
      <c r="I37" s="9"/>
      <c r="J37" s="10"/>
      <c r="K37" s="10"/>
      <c r="L37" s="11"/>
      <c r="M37" s="11"/>
      <c r="N37" s="11"/>
      <c r="O37" s="11"/>
      <c r="P37" s="11"/>
      <c r="Q37" s="11"/>
      <c r="R37" s="11"/>
    </row>
    <row r="38" spans="1:18" ht="15.95" customHeight="1" x14ac:dyDescent="0.15">
      <c r="A38" s="5"/>
      <c r="B38" s="5"/>
      <c r="C38" s="6"/>
      <c r="D38" s="7"/>
      <c r="E38" s="7"/>
      <c r="F38" s="7"/>
      <c r="G38" s="7"/>
      <c r="H38" s="8"/>
      <c r="I38" s="9"/>
      <c r="J38" s="10"/>
      <c r="K38" s="10"/>
      <c r="L38" s="11"/>
      <c r="M38" s="11"/>
      <c r="N38" s="11"/>
      <c r="O38" s="11"/>
      <c r="P38" s="11"/>
      <c r="Q38" s="11"/>
      <c r="R38" s="11"/>
    </row>
    <row r="39" spans="1:18" ht="15.95" customHeight="1" x14ac:dyDescent="0.15">
      <c r="A39" s="5"/>
      <c r="B39" s="5"/>
      <c r="C39" s="6"/>
      <c r="D39" s="7"/>
      <c r="E39" s="7"/>
      <c r="F39" s="7"/>
      <c r="G39" s="7"/>
      <c r="H39" s="8"/>
      <c r="I39" s="9"/>
      <c r="J39" s="10"/>
      <c r="K39" s="10"/>
      <c r="L39" s="11"/>
      <c r="M39" s="11"/>
      <c r="N39" s="11"/>
      <c r="O39" s="11"/>
      <c r="P39" s="11"/>
      <c r="Q39" s="11"/>
      <c r="R39" s="11"/>
    </row>
    <row r="40" spans="1:18" x14ac:dyDescent="0.15">
      <c r="A40" s="75"/>
      <c r="B40" s="76"/>
      <c r="C40" s="76"/>
      <c r="D40" s="76"/>
      <c r="E40" s="75"/>
      <c r="F40" s="75"/>
      <c r="G40" s="75"/>
      <c r="H40" s="22"/>
      <c r="I40" s="22"/>
      <c r="J40" s="22"/>
      <c r="K40" s="22"/>
      <c r="L40" s="22"/>
      <c r="M40" s="22"/>
      <c r="N40" s="22"/>
      <c r="O40" s="22"/>
      <c r="P40" s="84"/>
      <c r="Q40" s="84"/>
      <c r="R40" s="84"/>
    </row>
    <row r="41" spans="1:18" s="4" customFormat="1" ht="24.95" customHeight="1" x14ac:dyDescent="0.15">
      <c r="A41" s="23" t="s">
        <v>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 t="s">
        <v>42</v>
      </c>
      <c r="Q41" s="74" t="s">
        <v>29</v>
      </c>
      <c r="R41" s="74"/>
    </row>
    <row r="42" spans="1:18" ht="20.100000000000001" customHeight="1" x14ac:dyDescent="0.15">
      <c r="A42" s="82" t="s">
        <v>1</v>
      </c>
      <c r="B42" s="82"/>
      <c r="C42" s="82"/>
      <c r="D42" s="82"/>
      <c r="E42" s="82"/>
      <c r="F42" s="82"/>
      <c r="G42" s="82"/>
      <c r="H42" s="82"/>
      <c r="I42" s="82"/>
      <c r="J42" s="82" t="s">
        <v>2</v>
      </c>
      <c r="K42" s="83"/>
      <c r="L42" s="83"/>
      <c r="M42" s="83"/>
      <c r="N42" s="83"/>
      <c r="O42" s="83"/>
      <c r="P42" s="83"/>
      <c r="Q42" s="83"/>
      <c r="R42" s="83"/>
    </row>
    <row r="43" spans="1:18" ht="20.100000000000001" customHeight="1" x14ac:dyDescent="0.15">
      <c r="A43" s="60" t="s">
        <v>19</v>
      </c>
      <c r="B43" s="60" t="s">
        <v>20</v>
      </c>
      <c r="C43" s="60" t="s">
        <v>17</v>
      </c>
      <c r="D43" s="66" t="s">
        <v>8</v>
      </c>
      <c r="E43" s="62" t="s">
        <v>9</v>
      </c>
      <c r="F43" s="64"/>
      <c r="G43" s="63"/>
      <c r="H43" s="65" t="s">
        <v>66</v>
      </c>
      <c r="I43" s="65"/>
      <c r="J43" s="60" t="s">
        <v>19</v>
      </c>
      <c r="K43" s="60" t="s">
        <v>20</v>
      </c>
      <c r="L43" s="60" t="s">
        <v>17</v>
      </c>
      <c r="M43" s="66" t="s">
        <v>8</v>
      </c>
      <c r="N43" s="62" t="s">
        <v>9</v>
      </c>
      <c r="O43" s="64"/>
      <c r="P43" s="63"/>
      <c r="Q43" s="62" t="s">
        <v>47</v>
      </c>
      <c r="R43" s="63"/>
    </row>
    <row r="44" spans="1:18" ht="20.100000000000001" customHeight="1" x14ac:dyDescent="0.15">
      <c r="A44" s="61"/>
      <c r="B44" s="61"/>
      <c r="C44" s="61"/>
      <c r="D44" s="67"/>
      <c r="E44" s="24" t="s">
        <v>21</v>
      </c>
      <c r="F44" s="24" t="s">
        <v>16</v>
      </c>
      <c r="G44" s="24" t="s">
        <v>12</v>
      </c>
      <c r="H44" s="25" t="s">
        <v>14</v>
      </c>
      <c r="I44" s="25" t="s">
        <v>13</v>
      </c>
      <c r="J44" s="61"/>
      <c r="K44" s="61"/>
      <c r="L44" s="61"/>
      <c r="M44" s="67"/>
      <c r="N44" s="24" t="s">
        <v>21</v>
      </c>
      <c r="O44" s="24" t="s">
        <v>16</v>
      </c>
      <c r="P44" s="24" t="s">
        <v>12</v>
      </c>
      <c r="Q44" s="24" t="s">
        <v>14</v>
      </c>
      <c r="R44" s="24" t="s">
        <v>13</v>
      </c>
    </row>
    <row r="45" spans="1:18" ht="20.100000000000001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73" t="s">
        <v>62</v>
      </c>
      <c r="K45" s="73"/>
      <c r="L45" s="73"/>
      <c r="M45" s="49">
        <v>26235000</v>
      </c>
      <c r="N45" s="36">
        <f>SUM(O45:P45)</f>
        <v>27432250</v>
      </c>
      <c r="O45" s="37">
        <f>O46</f>
        <v>20432250</v>
      </c>
      <c r="P45" s="49">
        <f>P46</f>
        <v>7000000</v>
      </c>
      <c r="Q45" s="48">
        <f t="shared" ref="Q45:Q50" si="9">N45-M45</f>
        <v>1197250</v>
      </c>
      <c r="R45" s="29">
        <f t="shared" ref="R45:R50" si="10">Q45/M45*100%</f>
        <v>4.5635601295978656E-2</v>
      </c>
    </row>
    <row r="46" spans="1:18" ht="20.100000000000001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68"/>
      <c r="K46" s="38" t="s">
        <v>70</v>
      </c>
      <c r="L46" s="39"/>
      <c r="M46" s="49">
        <v>26235000</v>
      </c>
      <c r="N46" s="36">
        <f>SUM(O46:P46)</f>
        <v>27432250</v>
      </c>
      <c r="O46" s="33">
        <f>O47</f>
        <v>20432250</v>
      </c>
      <c r="P46" s="49">
        <f>P47</f>
        <v>7000000</v>
      </c>
      <c r="Q46" s="48">
        <f t="shared" si="9"/>
        <v>1197250</v>
      </c>
      <c r="R46" s="29">
        <f t="shared" si="10"/>
        <v>4.5635601295978656E-2</v>
      </c>
    </row>
    <row r="47" spans="1:18" ht="20.100000000000001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68"/>
      <c r="K47" s="12"/>
      <c r="L47" s="12" t="s">
        <v>44</v>
      </c>
      <c r="M47" s="49">
        <v>26235000</v>
      </c>
      <c r="N47" s="36">
        <f>SUM(O47:P47)</f>
        <v>27432250</v>
      </c>
      <c r="O47" s="33">
        <v>20432250</v>
      </c>
      <c r="P47" s="49">
        <v>7000000</v>
      </c>
      <c r="Q47" s="48">
        <f t="shared" si="9"/>
        <v>1197250</v>
      </c>
      <c r="R47" s="29">
        <f t="shared" si="10"/>
        <v>4.5635601295978656E-2</v>
      </c>
    </row>
    <row r="48" spans="1:18" ht="20.100000000000001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73" t="s">
        <v>28</v>
      </c>
      <c r="K48" s="73"/>
      <c r="L48" s="73"/>
      <c r="M48" s="49">
        <f t="shared" ref="M48:O49" si="11">M49</f>
        <v>2609486</v>
      </c>
      <c r="N48" s="49">
        <f t="shared" si="11"/>
        <v>3929810</v>
      </c>
      <c r="O48" s="37">
        <f t="shared" si="11"/>
        <v>0</v>
      </c>
      <c r="P48" s="36">
        <f>P49</f>
        <v>3929810</v>
      </c>
      <c r="Q48" s="48">
        <f t="shared" si="9"/>
        <v>1320324</v>
      </c>
      <c r="R48" s="29">
        <f t="shared" si="10"/>
        <v>0.50597090768066966</v>
      </c>
    </row>
    <row r="49" spans="1:222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68"/>
      <c r="K49" s="12" t="s">
        <v>33</v>
      </c>
      <c r="L49" s="12"/>
      <c r="M49" s="49">
        <f t="shared" si="11"/>
        <v>2609486</v>
      </c>
      <c r="N49" s="49">
        <f t="shared" si="11"/>
        <v>3929810</v>
      </c>
      <c r="O49" s="36">
        <f t="shared" si="11"/>
        <v>0</v>
      </c>
      <c r="P49" s="36">
        <f>P50</f>
        <v>3929810</v>
      </c>
      <c r="Q49" s="48">
        <f t="shared" si="9"/>
        <v>1320324</v>
      </c>
      <c r="R49" s="29">
        <f t="shared" si="10"/>
        <v>0.50597090768066966</v>
      </c>
    </row>
    <row r="50" spans="1:222" ht="20.100000000000001" customHeight="1" x14ac:dyDescent="0.15">
      <c r="A50" s="12"/>
      <c r="B50" s="12"/>
      <c r="C50" s="12"/>
      <c r="D50" s="12"/>
      <c r="E50" s="12"/>
      <c r="F50" s="12"/>
      <c r="G50" s="12"/>
      <c r="H50" s="12"/>
      <c r="I50" s="12"/>
      <c r="J50" s="68"/>
      <c r="K50" s="69"/>
      <c r="L50" s="12" t="s">
        <v>22</v>
      </c>
      <c r="M50" s="49">
        <v>2609486</v>
      </c>
      <c r="N50" s="36">
        <f>SUM(O50:P50)</f>
        <v>3929810</v>
      </c>
      <c r="O50" s="40">
        <v>0</v>
      </c>
      <c r="P50" s="36">
        <v>3929810</v>
      </c>
      <c r="Q50" s="48">
        <f t="shared" si="9"/>
        <v>1320324</v>
      </c>
      <c r="R50" s="29">
        <f t="shared" si="10"/>
        <v>0.50597090768066966</v>
      </c>
    </row>
    <row r="51" spans="1:222" s="1" customFormat="1" ht="20.100000000000001" customHeight="1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68"/>
      <c r="K51" s="69"/>
      <c r="L51" s="41"/>
      <c r="M51" s="46"/>
      <c r="N51" s="36"/>
      <c r="O51" s="18"/>
      <c r="P51" s="53"/>
      <c r="Q51" s="48"/>
      <c r="R51" s="18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</row>
    <row r="52" spans="1:222" s="1" customFormat="1" ht="20.100000000000001" customHeight="1" x14ac:dyDescent="0.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6"/>
      <c r="N52" s="37"/>
      <c r="O52" s="12"/>
      <c r="P52" s="52"/>
      <c r="Q52" s="48"/>
      <c r="R52" s="1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</row>
    <row r="53" spans="1:222" ht="20.100000000000001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6"/>
      <c r="N53" s="37"/>
      <c r="O53" s="12"/>
      <c r="P53" s="52"/>
      <c r="Q53" s="48"/>
      <c r="R53" s="12"/>
      <c r="S53" s="2"/>
      <c r="T53" s="2"/>
    </row>
    <row r="54" spans="1:222" ht="20.100000000000001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6"/>
      <c r="N54" s="37"/>
      <c r="O54" s="12"/>
      <c r="P54" s="52"/>
      <c r="Q54" s="48"/>
      <c r="R54" s="12"/>
    </row>
    <row r="55" spans="1:222" ht="20.100000000000001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6"/>
      <c r="N55" s="37"/>
      <c r="O55" s="12"/>
      <c r="P55" s="52"/>
      <c r="Q55" s="48"/>
      <c r="R55" s="12"/>
    </row>
  </sheetData>
  <mergeCells count="63">
    <mergeCell ref="A42:I42"/>
    <mergeCell ref="J42:R42"/>
    <mergeCell ref="P40:R40"/>
    <mergeCell ref="J4:J5"/>
    <mergeCell ref="K4:K5"/>
    <mergeCell ref="B4:B5"/>
    <mergeCell ref="C4:C5"/>
    <mergeCell ref="A7:C7"/>
    <mergeCell ref="J7:L7"/>
    <mergeCell ref="A6:C6"/>
    <mergeCell ref="B8:C8"/>
    <mergeCell ref="A4:A5"/>
    <mergeCell ref="K8:L8"/>
    <mergeCell ref="J6:L6"/>
    <mergeCell ref="B12:C12"/>
    <mergeCell ref="A11:C11"/>
    <mergeCell ref="A1:R1"/>
    <mergeCell ref="A3:I3"/>
    <mergeCell ref="J3:R3"/>
    <mergeCell ref="Q4:R4"/>
    <mergeCell ref="H4:I4"/>
    <mergeCell ref="L4:L5"/>
    <mergeCell ref="D4:D5"/>
    <mergeCell ref="E4:G4"/>
    <mergeCell ref="M4:M5"/>
    <mergeCell ref="N4:P4"/>
    <mergeCell ref="A2:R2"/>
    <mergeCell ref="B16:C16"/>
    <mergeCell ref="A19:C19"/>
    <mergeCell ref="B20:C20"/>
    <mergeCell ref="A15:C15"/>
    <mergeCell ref="A22:C22"/>
    <mergeCell ref="B23:C23"/>
    <mergeCell ref="A26:C26"/>
    <mergeCell ref="B27:C27"/>
    <mergeCell ref="Q41:R41"/>
    <mergeCell ref="A40:G40"/>
    <mergeCell ref="K15:L15"/>
    <mergeCell ref="K9:K14"/>
    <mergeCell ref="K19:L19"/>
    <mergeCell ref="J45:L45"/>
    <mergeCell ref="J48:L48"/>
    <mergeCell ref="J46:J47"/>
    <mergeCell ref="J8:J24"/>
    <mergeCell ref="K20:K24"/>
    <mergeCell ref="J25:L25"/>
    <mergeCell ref="J49:J51"/>
    <mergeCell ref="K50:K51"/>
    <mergeCell ref="K26:L26"/>
    <mergeCell ref="J26:J28"/>
    <mergeCell ref="K27:K28"/>
    <mergeCell ref="J43:J44"/>
    <mergeCell ref="K43:K44"/>
    <mergeCell ref="B43:B44"/>
    <mergeCell ref="C43:C44"/>
    <mergeCell ref="A43:A44"/>
    <mergeCell ref="Q43:R43"/>
    <mergeCell ref="N43:P43"/>
    <mergeCell ref="H43:I43"/>
    <mergeCell ref="L43:L44"/>
    <mergeCell ref="D43:D44"/>
    <mergeCell ref="M43:M44"/>
    <mergeCell ref="E43:G43"/>
  </mergeCells>
  <phoneticPr fontId="31" type="noConversion"/>
  <pageMargins left="0.35930600000000001" right="0.14513899999999999" top="0.505139" bottom="0.56805600000000001" header="0.51138899999999998" footer="0.51138899999999998"/>
  <pageSetup paperSize="256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"/>
  <sheetViews>
    <sheetView view="pageBreakPreview" zoomScale="130" zoomScaleNormal="115" zoomScaleSheetLayoutView="130" workbookViewId="0">
      <selection activeCell="D25" sqref="D25"/>
    </sheetView>
  </sheetViews>
  <sheetFormatPr defaultRowHeight="13.5" x14ac:dyDescent="0.15"/>
  <cols>
    <col min="1" max="1" width="3.88671875" style="99" customWidth="1"/>
    <col min="2" max="3" width="6.88671875" style="99" customWidth="1"/>
    <col min="4" max="4" width="16.6640625" style="99" customWidth="1"/>
    <col min="5" max="5" width="18" style="99" customWidth="1"/>
    <col min="6" max="7" width="7.88671875" style="99" customWidth="1"/>
    <col min="8" max="8" width="23.109375" style="99" customWidth="1"/>
    <col min="9" max="9" width="24.6640625" style="99" customWidth="1"/>
    <col min="10" max="16384" width="8.88671875" style="99"/>
  </cols>
  <sheetData>
    <row r="1" spans="2:9" s="91" customFormat="1" ht="14.45" customHeight="1" x14ac:dyDescent="0.15">
      <c r="B1" s="90" t="s">
        <v>76</v>
      </c>
      <c r="C1" s="90"/>
      <c r="D1" s="90"/>
      <c r="E1" s="90"/>
      <c r="F1" s="90"/>
      <c r="G1" s="90"/>
      <c r="H1" s="90"/>
      <c r="I1" s="90"/>
    </row>
    <row r="2" spans="2:9" s="94" customFormat="1" ht="14.45" customHeight="1" thickBot="1" x14ac:dyDescent="0.2">
      <c r="B2" s="92" t="s">
        <v>77</v>
      </c>
      <c r="C2" s="92"/>
      <c r="D2" s="92"/>
      <c r="E2" s="92"/>
      <c r="F2" s="92"/>
      <c r="G2" s="92"/>
      <c r="H2" s="92"/>
      <c r="I2" s="93" t="s">
        <v>78</v>
      </c>
    </row>
    <row r="3" spans="2:9" ht="14.45" customHeight="1" x14ac:dyDescent="0.15">
      <c r="B3" s="95" t="s">
        <v>79</v>
      </c>
      <c r="C3" s="96"/>
      <c r="D3" s="96"/>
      <c r="E3" s="96"/>
      <c r="F3" s="97" t="s">
        <v>80</v>
      </c>
      <c r="G3" s="97"/>
      <c r="H3" s="97"/>
      <c r="I3" s="98"/>
    </row>
    <row r="4" spans="2:9" ht="10.5" customHeight="1" x14ac:dyDescent="0.15">
      <c r="B4" s="100" t="s">
        <v>81</v>
      </c>
      <c r="C4" s="101" t="s">
        <v>82</v>
      </c>
      <c r="D4" s="101" t="s">
        <v>83</v>
      </c>
      <c r="E4" s="102" t="s">
        <v>84</v>
      </c>
      <c r="F4" s="103" t="s">
        <v>81</v>
      </c>
      <c r="G4" s="103" t="s">
        <v>82</v>
      </c>
      <c r="H4" s="103" t="s">
        <v>83</v>
      </c>
      <c r="I4" s="104" t="s">
        <v>85</v>
      </c>
    </row>
    <row r="5" spans="2:9" ht="10.5" customHeight="1" x14ac:dyDescent="0.15">
      <c r="B5" s="105"/>
      <c r="C5" s="106"/>
      <c r="D5" s="106"/>
      <c r="E5" s="107"/>
      <c r="F5" s="103"/>
      <c r="G5" s="103"/>
      <c r="H5" s="103"/>
      <c r="I5" s="108"/>
    </row>
    <row r="6" spans="2:9" ht="16.5" customHeight="1" x14ac:dyDescent="0.15">
      <c r="B6" s="109" t="s">
        <v>86</v>
      </c>
      <c r="C6" s="110"/>
      <c r="D6" s="111"/>
      <c r="E6" s="112">
        <f>E7+E10+E13</f>
        <v>440858000</v>
      </c>
      <c r="F6" s="113" t="s">
        <v>87</v>
      </c>
      <c r="G6" s="110"/>
      <c r="H6" s="111"/>
      <c r="I6" s="114">
        <v>440858000</v>
      </c>
    </row>
    <row r="7" spans="2:9" ht="16.5" customHeight="1" x14ac:dyDescent="0.15">
      <c r="B7" s="115" t="s">
        <v>88</v>
      </c>
      <c r="C7" s="116"/>
      <c r="D7" s="116"/>
      <c r="E7" s="117">
        <f>E8+E9</f>
        <v>416435000</v>
      </c>
      <c r="F7" s="118" t="s">
        <v>89</v>
      </c>
      <c r="G7" s="119"/>
      <c r="H7" s="120"/>
      <c r="I7" s="114">
        <v>436958000</v>
      </c>
    </row>
    <row r="8" spans="2:9" ht="16.5" customHeight="1" x14ac:dyDescent="0.15">
      <c r="B8" s="121"/>
      <c r="C8" s="122" t="s">
        <v>90</v>
      </c>
      <c r="D8" s="122"/>
      <c r="E8" s="117">
        <v>415925000</v>
      </c>
      <c r="F8" s="123"/>
      <c r="G8" s="118" t="s">
        <v>91</v>
      </c>
      <c r="H8" s="120"/>
      <c r="I8" s="124">
        <v>427447000</v>
      </c>
    </row>
    <row r="9" spans="2:9" ht="16.5" customHeight="1" x14ac:dyDescent="0.15">
      <c r="B9" s="121"/>
      <c r="C9" s="125"/>
      <c r="D9" s="126" t="s">
        <v>92</v>
      </c>
      <c r="E9" s="117">
        <v>510000</v>
      </c>
      <c r="F9" s="123"/>
      <c r="G9" s="127"/>
      <c r="H9" s="117" t="s">
        <v>93</v>
      </c>
      <c r="I9" s="124">
        <v>322057000</v>
      </c>
    </row>
    <row r="10" spans="2:9" ht="16.5" customHeight="1" x14ac:dyDescent="0.15">
      <c r="B10" s="115" t="s">
        <v>94</v>
      </c>
      <c r="C10" s="116"/>
      <c r="D10" s="116"/>
      <c r="E10" s="117">
        <v>24423000</v>
      </c>
      <c r="F10" s="123"/>
      <c r="G10" s="127"/>
      <c r="H10" s="117" t="s">
        <v>95</v>
      </c>
      <c r="I10" s="124">
        <v>15100000</v>
      </c>
    </row>
    <row r="11" spans="2:9" ht="16.5" customHeight="1" x14ac:dyDescent="0.15">
      <c r="B11" s="128"/>
      <c r="C11" s="116" t="s">
        <v>96</v>
      </c>
      <c r="D11" s="116"/>
      <c r="E11" s="117">
        <v>24423000</v>
      </c>
      <c r="F11" s="123"/>
      <c r="G11" s="127"/>
      <c r="H11" s="117" t="s">
        <v>97</v>
      </c>
      <c r="I11" s="124">
        <v>29038000</v>
      </c>
    </row>
    <row r="12" spans="2:9" ht="16.5" customHeight="1" x14ac:dyDescent="0.15">
      <c r="B12" s="128"/>
      <c r="C12" s="129"/>
      <c r="D12" s="130" t="s">
        <v>98</v>
      </c>
      <c r="E12" s="117">
        <v>24423000</v>
      </c>
      <c r="F12" s="123"/>
      <c r="G12" s="127"/>
      <c r="H12" s="117" t="s">
        <v>99</v>
      </c>
      <c r="I12" s="124">
        <v>60452000</v>
      </c>
    </row>
    <row r="13" spans="2:9" ht="16.5" customHeight="1" x14ac:dyDescent="0.15">
      <c r="B13" s="115" t="s">
        <v>100</v>
      </c>
      <c r="C13" s="116"/>
      <c r="D13" s="116"/>
      <c r="E13" s="117">
        <v>0</v>
      </c>
      <c r="F13" s="123"/>
      <c r="G13" s="127"/>
      <c r="H13" s="117" t="s">
        <v>101</v>
      </c>
      <c r="I13" s="124">
        <v>800000</v>
      </c>
    </row>
    <row r="14" spans="2:9" ht="16.5" customHeight="1" x14ac:dyDescent="0.15">
      <c r="B14" s="128"/>
      <c r="C14" s="116" t="s">
        <v>102</v>
      </c>
      <c r="D14" s="116"/>
      <c r="E14" s="117">
        <v>0</v>
      </c>
      <c r="F14" s="123"/>
      <c r="G14" s="131" t="s">
        <v>103</v>
      </c>
      <c r="H14" s="132"/>
      <c r="I14" s="124">
        <v>2400000</v>
      </c>
    </row>
    <row r="15" spans="2:9" ht="18" customHeight="1" x14ac:dyDescent="0.15">
      <c r="B15" s="128"/>
      <c r="C15" s="129" t="s">
        <v>104</v>
      </c>
      <c r="D15" s="130" t="s">
        <v>105</v>
      </c>
      <c r="E15" s="117">
        <v>0</v>
      </c>
      <c r="F15" s="117"/>
      <c r="G15" s="129"/>
      <c r="H15" s="117" t="s">
        <v>106</v>
      </c>
      <c r="I15" s="124">
        <v>2400000</v>
      </c>
    </row>
    <row r="16" spans="2:9" ht="18" customHeight="1" x14ac:dyDescent="0.15">
      <c r="B16" s="128"/>
      <c r="C16" s="133"/>
      <c r="D16" s="133"/>
      <c r="E16" s="117"/>
      <c r="F16" s="117"/>
      <c r="G16" s="131" t="s">
        <v>107</v>
      </c>
      <c r="H16" s="132"/>
      <c r="I16" s="124">
        <v>7111000</v>
      </c>
    </row>
    <row r="17" spans="2:9" ht="18" customHeight="1" x14ac:dyDescent="0.15">
      <c r="B17" s="128"/>
      <c r="C17" s="129"/>
      <c r="D17" s="130"/>
      <c r="E17" s="129"/>
      <c r="F17" s="117"/>
      <c r="G17" s="117"/>
      <c r="H17" s="117" t="s">
        <v>108</v>
      </c>
      <c r="I17" s="124">
        <v>400000</v>
      </c>
    </row>
    <row r="18" spans="2:9" ht="18" customHeight="1" x14ac:dyDescent="0.15">
      <c r="B18" s="134"/>
      <c r="C18" s="133"/>
      <c r="D18" s="133"/>
      <c r="E18" s="117"/>
      <c r="F18" s="117"/>
      <c r="G18" s="117"/>
      <c r="H18" s="117" t="s">
        <v>109</v>
      </c>
      <c r="I18" s="124">
        <v>731000</v>
      </c>
    </row>
    <row r="19" spans="2:9" ht="18" customHeight="1" x14ac:dyDescent="0.15">
      <c r="B19" s="128"/>
      <c r="C19" s="133"/>
      <c r="D19" s="133"/>
      <c r="E19" s="117"/>
      <c r="F19" s="117"/>
      <c r="G19" s="117"/>
      <c r="H19" s="117" t="s">
        <v>110</v>
      </c>
      <c r="I19" s="124">
        <v>2670000</v>
      </c>
    </row>
    <row r="20" spans="2:9" ht="18" customHeight="1" x14ac:dyDescent="0.15">
      <c r="B20" s="128"/>
      <c r="C20" s="129"/>
      <c r="D20" s="130"/>
      <c r="E20" s="117"/>
      <c r="F20" s="117"/>
      <c r="G20" s="117"/>
      <c r="H20" s="117" t="s">
        <v>111</v>
      </c>
      <c r="I20" s="124">
        <v>200000</v>
      </c>
    </row>
    <row r="21" spans="2:9" ht="18" customHeight="1" x14ac:dyDescent="0.15">
      <c r="B21" s="128"/>
      <c r="C21" s="129"/>
      <c r="D21" s="135"/>
      <c r="E21" s="129"/>
      <c r="F21" s="117"/>
      <c r="G21" s="117"/>
      <c r="H21" s="117" t="s">
        <v>112</v>
      </c>
      <c r="I21" s="124">
        <v>3110000</v>
      </c>
    </row>
    <row r="22" spans="2:9" ht="18" customHeight="1" x14ac:dyDescent="0.15">
      <c r="B22" s="128"/>
      <c r="C22" s="129"/>
      <c r="D22" s="129"/>
      <c r="E22" s="129"/>
      <c r="F22" s="116" t="s">
        <v>113</v>
      </c>
      <c r="G22" s="116"/>
      <c r="H22" s="116"/>
      <c r="I22" s="136">
        <v>3900000</v>
      </c>
    </row>
    <row r="23" spans="2:9" ht="18" customHeight="1" x14ac:dyDescent="0.15">
      <c r="B23" s="134"/>
      <c r="C23" s="137"/>
      <c r="D23" s="138"/>
      <c r="E23" s="129"/>
      <c r="F23" s="129"/>
      <c r="G23" s="116" t="s">
        <v>114</v>
      </c>
      <c r="H23" s="116"/>
      <c r="I23" s="136">
        <v>3900000</v>
      </c>
    </row>
    <row r="24" spans="2:9" ht="18" customHeight="1" x14ac:dyDescent="0.15">
      <c r="B24" s="128"/>
      <c r="C24" s="133"/>
      <c r="D24" s="138"/>
      <c r="E24" s="129"/>
      <c r="F24" s="129"/>
      <c r="G24" s="129"/>
      <c r="H24" s="129" t="s">
        <v>115</v>
      </c>
      <c r="I24" s="136">
        <v>3900000</v>
      </c>
    </row>
    <row r="25" spans="2:9" ht="15.95" customHeight="1" x14ac:dyDescent="0.15">
      <c r="B25" s="139"/>
      <c r="C25" s="140"/>
      <c r="D25" s="140"/>
      <c r="E25" s="140"/>
      <c r="F25" s="141" t="s">
        <v>116</v>
      </c>
      <c r="G25" s="141"/>
      <c r="H25" s="141"/>
      <c r="I25" s="142">
        <v>0</v>
      </c>
    </row>
    <row r="26" spans="2:9" x14ac:dyDescent="0.15">
      <c r="B26" s="139"/>
      <c r="C26" s="140"/>
      <c r="D26" s="140"/>
      <c r="E26" s="140"/>
      <c r="F26" s="143"/>
      <c r="G26" s="141" t="s">
        <v>117</v>
      </c>
      <c r="H26" s="141"/>
      <c r="I26" s="142">
        <v>0</v>
      </c>
    </row>
    <row r="27" spans="2:9" ht="14.25" thickBot="1" x14ac:dyDescent="0.2">
      <c r="B27" s="144"/>
      <c r="C27" s="145"/>
      <c r="D27" s="145"/>
      <c r="E27" s="145"/>
      <c r="F27" s="146"/>
      <c r="G27" s="146"/>
      <c r="H27" s="147" t="s">
        <v>118</v>
      </c>
      <c r="I27" s="148">
        <v>0</v>
      </c>
    </row>
    <row r="28" spans="2:9" ht="13.5" customHeight="1" x14ac:dyDescent="0.15"/>
    <row r="29" spans="2:9" ht="13.5" customHeight="1" x14ac:dyDescent="0.15"/>
    <row r="38" ht="13.5" customHeight="1" x14ac:dyDescent="0.15"/>
    <row r="39" ht="13.5" customHeight="1" x14ac:dyDescent="0.15"/>
    <row r="44" ht="13.5" customHeight="1" x14ac:dyDescent="0.15"/>
    <row r="45" ht="13.5" customHeight="1" x14ac:dyDescent="0.15"/>
  </sheetData>
  <mergeCells count="27">
    <mergeCell ref="F22:H22"/>
    <mergeCell ref="G23:H23"/>
    <mergeCell ref="F25:H25"/>
    <mergeCell ref="G26:H26"/>
    <mergeCell ref="B10:D10"/>
    <mergeCell ref="C11:D11"/>
    <mergeCell ref="B13:D13"/>
    <mergeCell ref="C14:D14"/>
    <mergeCell ref="G14:H14"/>
    <mergeCell ref="G16:H16"/>
    <mergeCell ref="I4:I5"/>
    <mergeCell ref="B6:D6"/>
    <mergeCell ref="F6:H6"/>
    <mergeCell ref="B7:D7"/>
    <mergeCell ref="F7:H7"/>
    <mergeCell ref="C8:D8"/>
    <mergeCell ref="G8:H8"/>
    <mergeCell ref="B1:I1"/>
    <mergeCell ref="B3:E3"/>
    <mergeCell ref="F3:I3"/>
    <mergeCell ref="B4:B5"/>
    <mergeCell ref="C4:C5"/>
    <mergeCell ref="D4:D5"/>
    <mergeCell ref="E4:E5"/>
    <mergeCell ref="F4:F5"/>
    <mergeCell ref="G4:G5"/>
    <mergeCell ref="H4:H5"/>
  </mergeCells>
  <phoneticPr fontId="31" type="noConversion"/>
  <pageMargins left="0.74803149606299213" right="0.74803149606299213" top="0.94488188976377963" bottom="0.9055118110236221" header="0.51181102362204722" footer="0.51181102362204722"/>
  <pageSetup paperSize="9" fitToHeight="0" orientation="landscape" r:id="rId1"/>
  <headerFooter alignWithMargins="0"/>
  <rowBreaks count="1" manualBreakCount="1">
    <brk id="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세입세출총괄(센터)</vt:lpstr>
      <vt:lpstr>세입세출총괄 (장기요양)</vt:lpstr>
      <vt:lpstr>'세입세출총괄 (장기요양)'!Print_Area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cp:revision>975</cp:revision>
  <cp:lastPrinted>2020-12-28T00:54:33Z</cp:lastPrinted>
  <dcterms:created xsi:type="dcterms:W3CDTF">2006-10-02T05:32:14Z</dcterms:created>
  <dcterms:modified xsi:type="dcterms:W3CDTF">2021-03-17T02:32:45Z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Y:\# 서구노인복지관\♥ 정리할 서류\# 센터 [회계]\# 센터 [회계업무]\# 예산\# 예산 자료\# 예산 자료\2021년 예산\# 서구노인재가 2021년 예산 - 2020.11.18.xlsx</vt:lpwstr>
  </property>
</Properties>
</file>