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6335" windowHeight="12300" activeTab="0"/>
  </bookViews>
  <sheets>
    <sheet name="세입명세서" sheetId="1" r:id="rId1"/>
    <sheet name="세입세출총괄" sheetId="2" r:id="rId2"/>
  </sheets>
  <definedNames/>
  <calcPr fullCalcOnLoad="1"/>
</workbook>
</file>

<file path=xl/sharedStrings.xml><?xml version="1.0" encoding="utf-8"?>
<sst xmlns="http://schemas.openxmlformats.org/spreadsheetml/2006/main" count="248" uniqueCount="192">
  <si>
    <t>01 사  무  비</t>
  </si>
  <si>
    <t>증(Δ)감(B)-(A)</t>
  </si>
  <si>
    <t>계</t>
  </si>
  <si>
    <t>보조금</t>
  </si>
  <si>
    <t>액  수</t>
  </si>
  <si>
    <t>비  율</t>
  </si>
  <si>
    <t>1  세입ㆍ세출 총괄 Ⅰ                                                                                                                                                          (단위:천원)</t>
  </si>
  <si>
    <t xml:space="preserve">                        </t>
  </si>
  <si>
    <t>세                              입</t>
  </si>
  <si>
    <t>세                        출</t>
  </si>
  <si>
    <t>관</t>
  </si>
  <si>
    <t>항</t>
  </si>
  <si>
    <t>목</t>
  </si>
  <si>
    <t>증,(Δ)감(B)-(A)</t>
  </si>
  <si>
    <t>자부담</t>
  </si>
  <si>
    <t>총  계</t>
  </si>
  <si>
    <t>총          계</t>
  </si>
  <si>
    <t>11 인 건 비</t>
  </si>
  <si>
    <t>111   급      여</t>
  </si>
  <si>
    <t>123   회 의 비</t>
  </si>
  <si>
    <t>131   여      비</t>
  </si>
  <si>
    <t>133   공 공 요 금</t>
  </si>
  <si>
    <t>02 재산조성비</t>
  </si>
  <si>
    <t>21 시설비</t>
  </si>
  <si>
    <r>
      <t xml:space="preserve"> 세입ㆍ세출 총괄 Ⅱ     </t>
    </r>
    <r>
      <rPr>
        <b/>
        <sz val="8"/>
        <rFont val="돋움"/>
        <family val="3"/>
      </rPr>
      <t xml:space="preserve">                                                                                                                                             </t>
    </r>
  </si>
  <si>
    <t>117   기 타 후 생 경비</t>
  </si>
  <si>
    <t>12 업무추진비</t>
  </si>
  <si>
    <t>121   기관운영비</t>
  </si>
  <si>
    <t>13 운영비</t>
  </si>
  <si>
    <t>132   수용비 및 수수료</t>
  </si>
  <si>
    <t>135   차 량 비</t>
  </si>
  <si>
    <t>212 자산취득비</t>
  </si>
  <si>
    <t>213 시설장비유지비</t>
  </si>
  <si>
    <t>137   기타운영비</t>
  </si>
  <si>
    <t>2. 세 입 명세서</t>
  </si>
  <si>
    <t>관</t>
  </si>
  <si>
    <t>항</t>
  </si>
  <si>
    <t>목</t>
  </si>
  <si>
    <t>비  율</t>
  </si>
  <si>
    <t>총        계</t>
  </si>
  <si>
    <t xml:space="preserve"> </t>
  </si>
  <si>
    <t>항</t>
  </si>
  <si>
    <t>목</t>
  </si>
  <si>
    <t>증(Δ)감(B)-(A)</t>
  </si>
  <si>
    <t>액  수</t>
  </si>
  <si>
    <t>비  율</t>
  </si>
  <si>
    <t>계</t>
  </si>
  <si>
    <t>보조금</t>
  </si>
  <si>
    <t>자부담</t>
  </si>
  <si>
    <t>증,(Δ)감(B)-(A)</t>
  </si>
  <si>
    <t>31 사업비</t>
  </si>
  <si>
    <t>112   제  수  당</t>
  </si>
  <si>
    <t>113   일용잡금</t>
  </si>
  <si>
    <t>115   퇴직금 및 퇴직적립금</t>
  </si>
  <si>
    <t>116   사회보험부담금</t>
  </si>
  <si>
    <t>122   직책보조비</t>
  </si>
  <si>
    <t>134   제세공과금</t>
  </si>
  <si>
    <t>03 사업비</t>
  </si>
  <si>
    <t>311 사회교육사업(평생교육)</t>
  </si>
  <si>
    <t>312 취업알선구인처개발사업</t>
  </si>
  <si>
    <t>313 교육훈련사업</t>
  </si>
  <si>
    <t>314 인력파견사업</t>
  </si>
  <si>
    <t>315 공동작업장운영</t>
  </si>
  <si>
    <t>316 의료보건사업</t>
  </si>
  <si>
    <t>317 경로식당운영</t>
  </si>
  <si>
    <t>318 자원봉사자관리</t>
  </si>
  <si>
    <t>319 경로행사</t>
  </si>
  <si>
    <t>320 기타복지사업</t>
  </si>
  <si>
    <t>321 홍보기획후원사업</t>
  </si>
  <si>
    <t>(단위:원)</t>
  </si>
  <si>
    <t>증,(Δ)감(B)-(A)</t>
  </si>
  <si>
    <t>(단위:원)</t>
  </si>
  <si>
    <t>04    보 조 금 수 입</t>
  </si>
  <si>
    <t>41  보 조 금 수 입</t>
  </si>
  <si>
    <r>
      <t>412 시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도 보조금</t>
    </r>
  </si>
  <si>
    <r>
      <t>413 시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군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구보조금</t>
    </r>
  </si>
  <si>
    <t>414 기타보조금수입</t>
  </si>
  <si>
    <t>05    후   원   금</t>
  </si>
  <si>
    <t>51 후 원 금 수 입</t>
  </si>
  <si>
    <t>511    지정 후원금</t>
  </si>
  <si>
    <t>512  비지정 후원금</t>
  </si>
  <si>
    <t>08    전   입   금</t>
  </si>
  <si>
    <t>81 전  입  금</t>
  </si>
  <si>
    <t>811 법인 전 입 금</t>
  </si>
  <si>
    <t>812 법인 전 입 금(후원금)</t>
  </si>
  <si>
    <t>09    이   월   금</t>
  </si>
  <si>
    <t>91 이  월  금</t>
  </si>
  <si>
    <t>911 전년도 이월금</t>
  </si>
  <si>
    <t>912 전년도이월금(후원금)</t>
  </si>
  <si>
    <t>10    잡   수   입</t>
  </si>
  <si>
    <t>101  잡  수  입</t>
  </si>
  <si>
    <t>1012 기타예금이자수입</t>
  </si>
  <si>
    <t>1013 기타  잡수입</t>
  </si>
  <si>
    <r>
      <t>412 시</t>
    </r>
    <r>
      <rPr>
        <sz val="8"/>
        <rFont val="맑은 고딕"/>
        <family val="3"/>
      </rPr>
      <t>·</t>
    </r>
    <r>
      <rPr>
        <sz val="9.6"/>
        <rFont val="굴림체"/>
        <family val="3"/>
      </rPr>
      <t>도보조금</t>
    </r>
  </si>
  <si>
    <r>
      <t>413 시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군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구보조금</t>
    </r>
  </si>
  <si>
    <t>414 기타보조금</t>
  </si>
  <si>
    <t>511    지정 후원금</t>
  </si>
  <si>
    <t>811 법 인 전 입 금</t>
  </si>
  <si>
    <t>812 법 인 전 입 금(후원금)</t>
  </si>
  <si>
    <t>912 전년도 이월금(후원금)</t>
  </si>
  <si>
    <t>1011 불용품매각대</t>
  </si>
  <si>
    <t>1013 기타  잡수입</t>
  </si>
  <si>
    <t>323 현대오일뱅크진지방사업</t>
  </si>
  <si>
    <r>
      <t>ㆍ- 시</t>
    </r>
    <r>
      <rPr>
        <sz val="8"/>
        <rFont val="맑은 고딕"/>
        <family val="3"/>
      </rPr>
      <t>·</t>
    </r>
    <r>
      <rPr>
        <sz val="9.6"/>
        <rFont val="굴림체"/>
        <family val="3"/>
      </rPr>
      <t xml:space="preserve">도 </t>
    </r>
    <r>
      <rPr>
        <sz val="8"/>
        <rFont val="굴림체"/>
        <family val="3"/>
      </rPr>
      <t>보조금</t>
    </r>
  </si>
  <si>
    <t>ㆍ- 기타보조금</t>
  </si>
  <si>
    <t>ㆍ- 법인 전입금(후원금)</t>
  </si>
  <si>
    <t>322 한국철도공사지원사업</t>
  </si>
  <si>
    <t>2021년도 서구노인복지관사업예산 산출내역</t>
  </si>
  <si>
    <r>
      <t xml:space="preserve">                                              </t>
    </r>
    <r>
      <rPr>
        <b/>
        <sz val="16"/>
        <rFont val="굴림체"/>
        <family val="3"/>
      </rPr>
      <t>2021년도 서구노인복지관사업예산</t>
    </r>
  </si>
  <si>
    <t>전년도예산
(A)</t>
  </si>
  <si>
    <t>2021년 예산(B)</t>
  </si>
  <si>
    <t>2021년 예산(B)</t>
  </si>
  <si>
    <t>Δ100.00%</t>
  </si>
  <si>
    <t>Δ800,000</t>
  </si>
  <si>
    <t>Δ40.00%</t>
  </si>
  <si>
    <t>Δ30.76%</t>
  </si>
  <si>
    <t>Δ2,400,000</t>
  </si>
  <si>
    <t>Δ600,000</t>
  </si>
  <si>
    <t>Δ10.71%</t>
  </si>
  <si>
    <t>Δ384,000</t>
  </si>
  <si>
    <t>Δ1,500,000</t>
  </si>
  <si>
    <t>Δ1,204,000</t>
  </si>
  <si>
    <t>Δ32.63%</t>
  </si>
  <si>
    <t>Δ14,700,000</t>
  </si>
  <si>
    <t>Δ63.58%</t>
  </si>
  <si>
    <t>Δ56.23%</t>
  </si>
  <si>
    <t>Δ17,050,000</t>
  </si>
  <si>
    <t>Δ2,261,000</t>
  </si>
  <si>
    <t>Δ2,050,000</t>
  </si>
  <si>
    <t>Δ50,000,000</t>
  </si>
  <si>
    <t>Δ51,013,000</t>
  </si>
  <si>
    <t>Δ40,613,000</t>
  </si>
  <si>
    <t>Δ42.01%</t>
  </si>
  <si>
    <t>Δ6,734,000</t>
  </si>
  <si>
    <t>Δ0.63%</t>
  </si>
  <si>
    <t>Δ47,511,000</t>
  </si>
  <si>
    <t>Δ43,422,000</t>
  </si>
  <si>
    <t>Δ95.40%</t>
  </si>
  <si>
    <t>Δ10,370,576</t>
  </si>
  <si>
    <t>Δ48,000</t>
  </si>
  <si>
    <t>Δ150,566</t>
  </si>
  <si>
    <t>Δ50.09%</t>
  </si>
  <si>
    <t>Δ10,569,142</t>
  </si>
  <si>
    <t>Δ94.20%</t>
  </si>
  <si>
    <t>Δ2,871,279</t>
  </si>
  <si>
    <t>Δ24.18%</t>
  </si>
  <si>
    <t>Δ16.15%</t>
  </si>
  <si>
    <t>Δ6,362,858</t>
  </si>
  <si>
    <t>Δ18.99%</t>
  </si>
  <si>
    <t>Δ3,491,579</t>
  </si>
  <si>
    <t>ㆍ500,000-10,870,576=Δ10,370,576    기타 잡수입 감소</t>
  </si>
  <si>
    <t>ㆍ150,000-300,566=Δ150ㅡ,566    기타예금이자수입 감소</t>
  </si>
  <si>
    <t>ㆍ0-48,000=Δ48,000    불용품매각대 수입 감소</t>
  </si>
  <si>
    <t>ㆍ650,000-11,219,142=Δ10,569,142    복지관 잡수입 감소</t>
  </si>
  <si>
    <t>ㆍ9,000,000-11,871,279=Δ2,871,279    복지관 전년도 이월금(후원금) 감소</t>
  </si>
  <si>
    <t>ㆍ18,126,000-21,617,579=Δ3,491,579    복지관 전년도 이월금 감소</t>
  </si>
  <si>
    <t>ㆍ27,126,000-33,488,858=Δ6,362,858   복지관 전년도 이월금 감소</t>
  </si>
  <si>
    <t>ㆍ- 2021년 복지관 법인 전입금</t>
  </si>
  <si>
    <t xml:space="preserve">ㆍ- 2021년 복지관 법인 전입금 </t>
  </si>
  <si>
    <t>Δ82.61%</t>
  </si>
  <si>
    <t>ㆍ27,000,000-22,911,000=4,089,000  비지정 후원금 증가</t>
  </si>
  <si>
    <t>ㆍ10,000,000-57,511,000=Δ47,511,000    지정후원금 감소</t>
  </si>
  <si>
    <t>ㆍ37,000,000-80,422,000=Δ43,422,000   2021년 복지관 후원금 감소</t>
  </si>
  <si>
    <t>ㆍ943,667,000-890,047,000=53,620,000    2021년 보조금 수입 증가</t>
  </si>
  <si>
    <t>ㆍ1,058,443,000-1,065,177,000=Δ6,734,000   2021년도 서구노인복지관 사업예산 감소</t>
  </si>
  <si>
    <t>2021년도 서구노인복지관사업예산</t>
  </si>
  <si>
    <t>전년도예산
(A)</t>
  </si>
  <si>
    <t>Δ47,511,000</t>
  </si>
  <si>
    <t>Δ0.63%</t>
  </si>
  <si>
    <t>Δ82.61%</t>
  </si>
  <si>
    <t>Δ18.99%</t>
  </si>
  <si>
    <t>Δ3,491,579</t>
  </si>
  <si>
    <t>Δ16.15%</t>
  </si>
  <si>
    <t>Δ24.18%</t>
  </si>
  <si>
    <t>Δ94.20%</t>
  </si>
  <si>
    <t>Δ48,000</t>
  </si>
  <si>
    <t>Δ100.00%</t>
  </si>
  <si>
    <t>Δ50.09%</t>
  </si>
  <si>
    <t>Δ95.40%</t>
  </si>
  <si>
    <t>Δ23,285,350</t>
  </si>
  <si>
    <t>Δ100.00</t>
  </si>
  <si>
    <t>Δ33.33%</t>
  </si>
  <si>
    <t>Δ1,600,000</t>
  </si>
  <si>
    <t>Δ1.78%</t>
  </si>
  <si>
    <t>Δ420,000</t>
  </si>
  <si>
    <t>Δ2.70%</t>
  </si>
  <si>
    <t>Δ12.50%</t>
  </si>
  <si>
    <t>Δ0.98%</t>
  </si>
  <si>
    <t>Δ42.97%</t>
  </si>
  <si>
    <t>Δ69.26%</t>
  </si>
  <si>
    <t>전년도예산(A)</t>
  </si>
  <si>
    <t>Δ53.99%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</si>
</sst>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412]yyyy&quot;년&quot;\ m&quot;월&quot;\ d&quot;일&quot;\ dddd"/>
    <numFmt numFmtId="179" formatCode="[$-412]AM/PM\ h:mm:ss"/>
    <numFmt numFmtId="180" formatCode="0;[Red]0"/>
    <numFmt numFmtId="181" formatCode="&quot;₩&quot;#,##0"/>
    <numFmt numFmtId="182" formatCode="#,##0_);\(#,##0\)"/>
    <numFmt numFmtId="183" formatCode="#,##0.0;[Red]#,##0.0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;[Red]#,##0.00"/>
    <numFmt numFmtId="190" formatCode="0_);[Red]\(0\)"/>
  </numFmts>
  <fonts count="50">
    <font>
      <sz val="11"/>
      <name val="돋움"/>
      <family val="3"/>
    </font>
    <font>
      <b/>
      <sz val="16"/>
      <name val="굴림체"/>
      <family val="3"/>
    </font>
    <font>
      <sz val="8"/>
      <name val="돋움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8"/>
      <name val="굴림체"/>
      <family val="3"/>
    </font>
    <font>
      <b/>
      <sz val="12"/>
      <name val="돋움"/>
      <family val="3"/>
    </font>
    <font>
      <b/>
      <sz val="8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9.6"/>
      <name val="굴림체"/>
      <family val="3"/>
    </font>
    <font>
      <sz val="6"/>
      <name val="굴림체"/>
      <family val="3"/>
    </font>
    <font>
      <sz val="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0" fontId="5" fillId="0" borderId="1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5" fillId="0" borderId="1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horizontal="right" vertical="center"/>
    </xf>
    <xf numFmtId="10" fontId="14" fillId="0" borderId="11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 shrinkToFit="1"/>
    </xf>
    <xf numFmtId="176" fontId="14" fillId="0" borderId="11" xfId="0" applyNumberFormat="1" applyFont="1" applyBorder="1" applyAlignment="1">
      <alignment vertical="distributed" shrinkToFit="1"/>
    </xf>
    <xf numFmtId="0" fontId="15" fillId="0" borderId="11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 shrinkToFit="1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76" fontId="5" fillId="0" borderId="11" xfId="49" applyNumberFormat="1" applyFont="1" applyBorder="1" applyAlignment="1">
      <alignment vertical="center"/>
    </xf>
    <xf numFmtId="176" fontId="14" fillId="0" borderId="11" xfId="49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20" zoomScaleNormal="120" zoomScalePageLayoutView="0" workbookViewId="0" topLeftCell="A1">
      <selection activeCell="F21" sqref="F21"/>
    </sheetView>
  </sheetViews>
  <sheetFormatPr defaultColWidth="8.88671875" defaultRowHeight="13.5"/>
  <cols>
    <col min="1" max="1" width="2.77734375" style="0" customWidth="1"/>
    <col min="2" max="2" width="3.10546875" style="0" customWidth="1"/>
    <col min="3" max="3" width="18.77734375" style="0" customWidth="1"/>
    <col min="4" max="5" width="9.99609375" style="0" bestFit="1" customWidth="1"/>
    <col min="6" max="6" width="9.3359375" style="0" customWidth="1"/>
    <col min="7" max="7" width="7.88671875" style="0" customWidth="1"/>
    <col min="8" max="8" width="55.3359375" style="0" customWidth="1"/>
  </cols>
  <sheetData>
    <row r="1" s="62" customFormat="1" ht="13.5">
      <c r="A1" s="62" t="s">
        <v>108</v>
      </c>
    </row>
    <row r="2" s="62" customFormat="1" ht="13.5"/>
    <row r="3" spans="1:8" ht="19.5" customHeight="1">
      <c r="A3" s="53" t="s">
        <v>34</v>
      </c>
      <c r="B3" s="53"/>
      <c r="C3" s="53"/>
      <c r="D3" s="53"/>
      <c r="E3" s="53"/>
      <c r="F3" s="53"/>
      <c r="G3" s="53"/>
      <c r="H3" s="53"/>
    </row>
    <row r="4" spans="1:8" ht="13.5">
      <c r="A4" s="58" t="s">
        <v>69</v>
      </c>
      <c r="B4" s="58"/>
      <c r="C4" s="58"/>
      <c r="D4" s="58"/>
      <c r="E4" s="58"/>
      <c r="F4" s="58"/>
      <c r="G4" s="58"/>
      <c r="H4" s="58"/>
    </row>
    <row r="5" spans="1:8" ht="15" customHeight="1">
      <c r="A5" s="48" t="s">
        <v>35</v>
      </c>
      <c r="B5" s="48" t="s">
        <v>36</v>
      </c>
      <c r="C5" s="48" t="s">
        <v>37</v>
      </c>
      <c r="D5" s="50" t="s">
        <v>109</v>
      </c>
      <c r="E5" s="50" t="s">
        <v>110</v>
      </c>
      <c r="F5" s="48" t="s">
        <v>49</v>
      </c>
      <c r="G5" s="48"/>
      <c r="H5" s="48" t="s">
        <v>107</v>
      </c>
    </row>
    <row r="6" spans="1:8" ht="15" customHeight="1">
      <c r="A6" s="48"/>
      <c r="B6" s="48"/>
      <c r="C6" s="48"/>
      <c r="D6" s="48"/>
      <c r="E6" s="48"/>
      <c r="F6" s="2" t="s">
        <v>4</v>
      </c>
      <c r="G6" s="2" t="s">
        <v>38</v>
      </c>
      <c r="H6" s="48"/>
    </row>
    <row r="7" spans="1:8" ht="19.5" customHeight="1">
      <c r="A7" s="48" t="s">
        <v>39</v>
      </c>
      <c r="B7" s="48"/>
      <c r="C7" s="48"/>
      <c r="D7" s="45">
        <f>D8+D13+D17+D21+D25</f>
        <v>1065177000</v>
      </c>
      <c r="E7" s="45">
        <f>E8+E13+E17+E21+E25</f>
        <v>1058443000</v>
      </c>
      <c r="F7" s="7" t="s">
        <v>133</v>
      </c>
      <c r="G7" s="5" t="s">
        <v>134</v>
      </c>
      <c r="H7" s="17" t="s">
        <v>164</v>
      </c>
    </row>
    <row r="8" spans="1:8" ht="18" customHeight="1">
      <c r="A8" s="56" t="s">
        <v>72</v>
      </c>
      <c r="B8" s="56"/>
      <c r="C8" s="56"/>
      <c r="D8" s="4">
        <f>D9</f>
        <v>890047000</v>
      </c>
      <c r="E8" s="4">
        <f>E9</f>
        <v>943667000</v>
      </c>
      <c r="F8" s="7">
        <f>E8-D8</f>
        <v>53620000</v>
      </c>
      <c r="G8" s="5">
        <f>G9</f>
        <v>0.0602</v>
      </c>
      <c r="H8" s="17" t="s">
        <v>163</v>
      </c>
    </row>
    <row r="9" spans="1:8" ht="18" customHeight="1">
      <c r="A9" s="14"/>
      <c r="B9" s="61" t="s">
        <v>73</v>
      </c>
      <c r="C9" s="61"/>
      <c r="D9" s="4">
        <f>D10+D11+D12</f>
        <v>890047000</v>
      </c>
      <c r="E9" s="4">
        <f>E10+E11+E12</f>
        <v>943667000</v>
      </c>
      <c r="F9" s="7">
        <f>E9-D9</f>
        <v>53620000</v>
      </c>
      <c r="G9" s="5">
        <v>0.0602</v>
      </c>
      <c r="H9" s="17" t="s">
        <v>163</v>
      </c>
    </row>
    <row r="10" spans="1:8" ht="18" customHeight="1">
      <c r="A10" s="14"/>
      <c r="B10" s="9"/>
      <c r="C10" s="30" t="s">
        <v>93</v>
      </c>
      <c r="D10" s="4">
        <v>0</v>
      </c>
      <c r="E10" s="4">
        <v>0</v>
      </c>
      <c r="F10" s="7">
        <f>E10-D10</f>
        <v>0</v>
      </c>
      <c r="G10" s="5">
        <v>0</v>
      </c>
      <c r="H10" s="17" t="s">
        <v>103</v>
      </c>
    </row>
    <row r="11" spans="1:8" ht="18" customHeight="1">
      <c r="A11" s="12"/>
      <c r="B11" s="19"/>
      <c r="C11" s="22" t="s">
        <v>94</v>
      </c>
      <c r="D11" s="4">
        <v>890047000</v>
      </c>
      <c r="E11" s="4">
        <v>943667000</v>
      </c>
      <c r="F11" s="7">
        <f>E11-D11</f>
        <v>53620000</v>
      </c>
      <c r="G11" s="5">
        <v>0.0602</v>
      </c>
      <c r="H11" s="17" t="s">
        <v>163</v>
      </c>
    </row>
    <row r="12" spans="1:8" ht="18" customHeight="1">
      <c r="A12" s="12"/>
      <c r="B12" s="11"/>
      <c r="C12" s="15" t="s">
        <v>95</v>
      </c>
      <c r="D12" s="4">
        <v>0</v>
      </c>
      <c r="E12" s="4">
        <v>0</v>
      </c>
      <c r="F12" s="7">
        <f>E12-D12</f>
        <v>0</v>
      </c>
      <c r="G12" s="5">
        <v>0</v>
      </c>
      <c r="H12" s="18" t="s">
        <v>104</v>
      </c>
    </row>
    <row r="13" spans="1:8" ht="18" customHeight="1">
      <c r="A13" s="57" t="s">
        <v>77</v>
      </c>
      <c r="B13" s="59"/>
      <c r="C13" s="60"/>
      <c r="D13" s="4">
        <f>D14</f>
        <v>80422000</v>
      </c>
      <c r="E13" s="4">
        <f>E14</f>
        <v>37000000</v>
      </c>
      <c r="F13" s="7" t="str">
        <f>F14</f>
        <v>Δ43,422,000</v>
      </c>
      <c r="G13" s="5" t="str">
        <f>G14</f>
        <v>Δ53.99%</v>
      </c>
      <c r="H13" s="17" t="s">
        <v>162</v>
      </c>
    </row>
    <row r="14" spans="1:8" ht="18" customHeight="1">
      <c r="A14" s="12"/>
      <c r="B14" s="56" t="s">
        <v>78</v>
      </c>
      <c r="C14" s="56"/>
      <c r="D14" s="4">
        <f>D15+D16</f>
        <v>80422000</v>
      </c>
      <c r="E14" s="4">
        <f>E15+E16</f>
        <v>37000000</v>
      </c>
      <c r="F14" s="7" t="s">
        <v>136</v>
      </c>
      <c r="G14" s="5" t="s">
        <v>191</v>
      </c>
      <c r="H14" s="17" t="s">
        <v>162</v>
      </c>
    </row>
    <row r="15" spans="1:8" ht="18" customHeight="1">
      <c r="A15" s="12"/>
      <c r="B15" s="14"/>
      <c r="C15" s="9" t="s">
        <v>96</v>
      </c>
      <c r="D15" s="4">
        <v>57511000</v>
      </c>
      <c r="E15" s="4">
        <v>10000000</v>
      </c>
      <c r="F15" s="7" t="s">
        <v>135</v>
      </c>
      <c r="G15" s="5" t="s">
        <v>159</v>
      </c>
      <c r="H15" s="17" t="s">
        <v>161</v>
      </c>
    </row>
    <row r="16" spans="1:8" ht="18" customHeight="1">
      <c r="A16" s="12"/>
      <c r="B16" s="12"/>
      <c r="C16" s="19" t="s">
        <v>80</v>
      </c>
      <c r="D16" s="4">
        <v>22911000</v>
      </c>
      <c r="E16" s="4">
        <v>27000000</v>
      </c>
      <c r="F16" s="7">
        <f>E16-D16</f>
        <v>4089000</v>
      </c>
      <c r="G16" s="5">
        <v>0.1784</v>
      </c>
      <c r="H16" s="17" t="s">
        <v>160</v>
      </c>
    </row>
    <row r="17" spans="1:8" ht="18" customHeight="1">
      <c r="A17" s="56" t="s">
        <v>81</v>
      </c>
      <c r="B17" s="56"/>
      <c r="C17" s="56"/>
      <c r="D17" s="4">
        <f>D18</f>
        <v>50000000</v>
      </c>
      <c r="E17" s="4">
        <f>E18</f>
        <v>50000000</v>
      </c>
      <c r="F17" s="7">
        <f>E17-D17</f>
        <v>0</v>
      </c>
      <c r="G17" s="5">
        <v>0</v>
      </c>
      <c r="H17" s="17" t="s">
        <v>157</v>
      </c>
    </row>
    <row r="18" spans="1:8" ht="18" customHeight="1">
      <c r="A18" s="12"/>
      <c r="B18" s="56" t="s">
        <v>82</v>
      </c>
      <c r="C18" s="56"/>
      <c r="D18" s="4">
        <f>D19+D20</f>
        <v>50000000</v>
      </c>
      <c r="E18" s="4">
        <f>E19+E20</f>
        <v>50000000</v>
      </c>
      <c r="F18" s="7">
        <f>E18-D18</f>
        <v>0</v>
      </c>
      <c r="G18" s="5">
        <v>0</v>
      </c>
      <c r="H18" s="17" t="s">
        <v>158</v>
      </c>
    </row>
    <row r="19" spans="1:8" ht="18" customHeight="1">
      <c r="A19" s="12"/>
      <c r="B19" s="14"/>
      <c r="C19" s="19" t="s">
        <v>97</v>
      </c>
      <c r="D19" s="4">
        <v>50000000</v>
      </c>
      <c r="E19" s="4">
        <v>50000000</v>
      </c>
      <c r="F19" s="7">
        <f>E19-D19</f>
        <v>0</v>
      </c>
      <c r="G19" s="5">
        <v>0</v>
      </c>
      <c r="H19" s="17" t="s">
        <v>158</v>
      </c>
    </row>
    <row r="20" spans="1:8" ht="18" customHeight="1">
      <c r="A20" s="12"/>
      <c r="B20" s="12"/>
      <c r="C20" s="14" t="s">
        <v>98</v>
      </c>
      <c r="D20" s="12">
        <v>0</v>
      </c>
      <c r="E20" s="12">
        <v>0</v>
      </c>
      <c r="F20" s="7">
        <f>E20-D20</f>
        <v>0</v>
      </c>
      <c r="G20" s="5">
        <v>0</v>
      </c>
      <c r="H20" s="17" t="s">
        <v>105</v>
      </c>
    </row>
    <row r="21" spans="1:8" ht="18" customHeight="1">
      <c r="A21" s="56" t="s">
        <v>85</v>
      </c>
      <c r="B21" s="56"/>
      <c r="C21" s="56"/>
      <c r="D21" s="4">
        <f>D22</f>
        <v>33488858</v>
      </c>
      <c r="E21" s="4">
        <f>E22</f>
        <v>27126000</v>
      </c>
      <c r="F21" s="7" t="str">
        <f>F22</f>
        <v>Δ6,362,858</v>
      </c>
      <c r="G21" s="5" t="str">
        <f>G22</f>
        <v>Δ18.99%</v>
      </c>
      <c r="H21" s="17" t="s">
        <v>156</v>
      </c>
    </row>
    <row r="22" spans="1:8" ht="18" customHeight="1">
      <c r="A22" s="12"/>
      <c r="B22" s="56" t="s">
        <v>86</v>
      </c>
      <c r="C22" s="56"/>
      <c r="D22" s="4">
        <f>D23+D24</f>
        <v>33488858</v>
      </c>
      <c r="E22" s="4">
        <f>E23+E24</f>
        <v>27126000</v>
      </c>
      <c r="F22" s="7" t="s">
        <v>147</v>
      </c>
      <c r="G22" s="5" t="s">
        <v>148</v>
      </c>
      <c r="H22" s="17" t="s">
        <v>156</v>
      </c>
    </row>
    <row r="23" spans="1:8" ht="18" customHeight="1">
      <c r="A23" s="12"/>
      <c r="B23" s="12"/>
      <c r="C23" s="19" t="s">
        <v>87</v>
      </c>
      <c r="D23" s="4">
        <v>21617579</v>
      </c>
      <c r="E23" s="4">
        <v>18126000</v>
      </c>
      <c r="F23" s="7" t="s">
        <v>149</v>
      </c>
      <c r="G23" s="5" t="s">
        <v>146</v>
      </c>
      <c r="H23" s="17" t="s">
        <v>155</v>
      </c>
    </row>
    <row r="24" spans="1:8" ht="18" customHeight="1">
      <c r="A24" s="12"/>
      <c r="B24" s="12"/>
      <c r="C24" s="9" t="s">
        <v>99</v>
      </c>
      <c r="D24" s="4">
        <v>11871279</v>
      </c>
      <c r="E24" s="4">
        <v>9000000</v>
      </c>
      <c r="F24" s="7" t="s">
        <v>144</v>
      </c>
      <c r="G24" s="5" t="s">
        <v>145</v>
      </c>
      <c r="H24" s="17" t="s">
        <v>154</v>
      </c>
    </row>
    <row r="25" spans="1:8" ht="18" customHeight="1">
      <c r="A25" s="56" t="s">
        <v>89</v>
      </c>
      <c r="B25" s="56"/>
      <c r="C25" s="56"/>
      <c r="D25" s="4">
        <f>D26</f>
        <v>11219142</v>
      </c>
      <c r="E25" s="4">
        <f>E26</f>
        <v>650000</v>
      </c>
      <c r="F25" s="7" t="str">
        <f>F26</f>
        <v>Δ10,569,142</v>
      </c>
      <c r="G25" s="5" t="str">
        <f>G26</f>
        <v>Δ94.20%</v>
      </c>
      <c r="H25" s="17" t="s">
        <v>153</v>
      </c>
    </row>
    <row r="26" spans="1:8" ht="18" customHeight="1">
      <c r="A26" s="12"/>
      <c r="B26" s="56" t="s">
        <v>90</v>
      </c>
      <c r="C26" s="56"/>
      <c r="D26" s="4">
        <f>D27+D28+D29</f>
        <v>11219142</v>
      </c>
      <c r="E26" s="4">
        <f>E27+E28+E29</f>
        <v>650000</v>
      </c>
      <c r="F26" s="7" t="s">
        <v>142</v>
      </c>
      <c r="G26" s="5" t="s">
        <v>143</v>
      </c>
      <c r="H26" s="17" t="s">
        <v>153</v>
      </c>
    </row>
    <row r="27" spans="1:8" ht="18" customHeight="1">
      <c r="A27" s="12"/>
      <c r="B27" s="12" t="s">
        <v>40</v>
      </c>
      <c r="C27" s="26" t="s">
        <v>100</v>
      </c>
      <c r="D27" s="4">
        <v>48000</v>
      </c>
      <c r="E27" s="4">
        <v>0</v>
      </c>
      <c r="F27" s="7" t="s">
        <v>139</v>
      </c>
      <c r="G27" s="5" t="s">
        <v>112</v>
      </c>
      <c r="H27" s="17" t="s">
        <v>152</v>
      </c>
    </row>
    <row r="28" spans="1:8" ht="18" customHeight="1">
      <c r="A28" s="12"/>
      <c r="B28" s="12"/>
      <c r="C28" s="19" t="s">
        <v>91</v>
      </c>
      <c r="D28" s="4">
        <v>300566</v>
      </c>
      <c r="E28" s="4">
        <v>150000</v>
      </c>
      <c r="F28" s="7" t="s">
        <v>140</v>
      </c>
      <c r="G28" s="5" t="s">
        <v>141</v>
      </c>
      <c r="H28" s="17" t="s">
        <v>151</v>
      </c>
    </row>
    <row r="29" spans="1:8" ht="18" customHeight="1">
      <c r="A29" s="16"/>
      <c r="B29" s="16"/>
      <c r="C29" s="19" t="s">
        <v>101</v>
      </c>
      <c r="D29" s="13">
        <v>10870576</v>
      </c>
      <c r="E29" s="13">
        <v>500000</v>
      </c>
      <c r="F29" s="7" t="s">
        <v>138</v>
      </c>
      <c r="G29" s="5" t="s">
        <v>137</v>
      </c>
      <c r="H29" s="17" t="s">
        <v>150</v>
      </c>
    </row>
    <row r="30" ht="15.75" customHeight="1"/>
  </sheetData>
  <sheetProtection/>
  <mergeCells count="21">
    <mergeCell ref="A1:IV2"/>
    <mergeCell ref="E5:E6"/>
    <mergeCell ref="F5:G5"/>
    <mergeCell ref="H5:H6"/>
    <mergeCell ref="D5:D6"/>
    <mergeCell ref="A3:H3"/>
    <mergeCell ref="B26:C26"/>
    <mergeCell ref="A17:C17"/>
    <mergeCell ref="B18:C18"/>
    <mergeCell ref="A21:C21"/>
    <mergeCell ref="B22:C22"/>
    <mergeCell ref="A25:C25"/>
    <mergeCell ref="B14:C14"/>
    <mergeCell ref="A5:A6"/>
    <mergeCell ref="C5:C6"/>
    <mergeCell ref="A4:H4"/>
    <mergeCell ref="B5:B6"/>
    <mergeCell ref="A13:C13"/>
    <mergeCell ref="A7:C7"/>
    <mergeCell ref="B9:C9"/>
    <mergeCell ref="A8:C8"/>
  </mergeCells>
  <printOptions/>
  <pageMargins left="0.4330708661417323" right="0.3937007874015748" top="0.33" bottom="0.34" header="0.2362204724409449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56"/>
  <sheetViews>
    <sheetView zoomScale="140" zoomScaleNormal="140" zoomScalePageLayoutView="0" workbookViewId="0" topLeftCell="A1">
      <selection activeCell="P19" sqref="P19"/>
    </sheetView>
  </sheetViews>
  <sheetFormatPr defaultColWidth="8.88671875" defaultRowHeight="13.5"/>
  <cols>
    <col min="1" max="1" width="2.6640625" style="0" customWidth="1"/>
    <col min="2" max="2" width="2.99609375" style="0" customWidth="1"/>
    <col min="3" max="3" width="16.3359375" style="0" customWidth="1"/>
    <col min="4" max="5" width="7.77734375" style="0" customWidth="1"/>
    <col min="6" max="6" width="6.77734375" style="0" customWidth="1"/>
    <col min="7" max="7" width="4.99609375" style="0" customWidth="1"/>
    <col min="8" max="9" width="2.88671875" style="0" customWidth="1"/>
    <col min="10" max="10" width="16.6640625" style="0" customWidth="1"/>
    <col min="11" max="11" width="7.21484375" style="0" customWidth="1"/>
    <col min="12" max="14" width="6.77734375" style="0" customWidth="1"/>
    <col min="15" max="15" width="5.88671875" style="0" customWidth="1"/>
    <col min="16" max="16" width="6.10546875" style="0" customWidth="1"/>
  </cols>
  <sheetData>
    <row r="1" spans="1:16" s="23" customFormat="1" ht="14.25">
      <c r="A1" s="69" t="s">
        <v>165</v>
      </c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70"/>
    </row>
    <row r="2" spans="1:16" s="24" customFormat="1" ht="13.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7</v>
      </c>
      <c r="O2" s="47" t="s">
        <v>71</v>
      </c>
      <c r="P2" s="47"/>
    </row>
    <row r="3" spans="1:16" ht="16.5" customHeight="1">
      <c r="A3" s="71" t="s">
        <v>8</v>
      </c>
      <c r="B3" s="72"/>
      <c r="C3" s="72"/>
      <c r="D3" s="72"/>
      <c r="E3" s="72"/>
      <c r="F3" s="72"/>
      <c r="G3" s="73"/>
      <c r="H3" s="71" t="s">
        <v>9</v>
      </c>
      <c r="I3" s="72"/>
      <c r="J3" s="72"/>
      <c r="K3" s="72"/>
      <c r="L3" s="72"/>
      <c r="M3" s="72"/>
      <c r="N3" s="72"/>
      <c r="O3" s="72"/>
      <c r="P3" s="73"/>
    </row>
    <row r="4" spans="1:16" ht="16.5" customHeight="1">
      <c r="A4" s="66" t="s">
        <v>10</v>
      </c>
      <c r="B4" s="66" t="s">
        <v>11</v>
      </c>
      <c r="C4" s="66" t="s">
        <v>12</v>
      </c>
      <c r="D4" s="50" t="s">
        <v>166</v>
      </c>
      <c r="E4" s="50" t="s">
        <v>111</v>
      </c>
      <c r="F4" s="48" t="s">
        <v>70</v>
      </c>
      <c r="G4" s="48"/>
      <c r="H4" s="66" t="s">
        <v>10</v>
      </c>
      <c r="I4" s="66" t="s">
        <v>41</v>
      </c>
      <c r="J4" s="66" t="s">
        <v>42</v>
      </c>
      <c r="K4" s="76" t="s">
        <v>190</v>
      </c>
      <c r="L4" s="74" t="s">
        <v>111</v>
      </c>
      <c r="M4" s="78"/>
      <c r="N4" s="75"/>
      <c r="O4" s="74" t="s">
        <v>43</v>
      </c>
      <c r="P4" s="75"/>
    </row>
    <row r="5" spans="1:16" ht="16.5" customHeight="1">
      <c r="A5" s="68"/>
      <c r="B5" s="68"/>
      <c r="C5" s="68"/>
      <c r="D5" s="48"/>
      <c r="E5" s="48"/>
      <c r="F5" s="2" t="s">
        <v>4</v>
      </c>
      <c r="G5" s="2" t="s">
        <v>5</v>
      </c>
      <c r="H5" s="68"/>
      <c r="I5" s="68"/>
      <c r="J5" s="68"/>
      <c r="K5" s="77"/>
      <c r="L5" s="3" t="s">
        <v>46</v>
      </c>
      <c r="M5" s="3" t="s">
        <v>47</v>
      </c>
      <c r="N5" s="3" t="s">
        <v>48</v>
      </c>
      <c r="O5" s="3" t="s">
        <v>44</v>
      </c>
      <c r="P5" s="3" t="s">
        <v>45</v>
      </c>
    </row>
    <row r="6" spans="1:16" ht="15.75" customHeight="1">
      <c r="A6" s="74" t="s">
        <v>15</v>
      </c>
      <c r="B6" s="78"/>
      <c r="C6" s="75"/>
      <c r="D6" s="46">
        <f>D7+D12+D16+D20+D24</f>
        <v>1065177000</v>
      </c>
      <c r="E6" s="46">
        <f>E7+E12+E16+E20+E24</f>
        <v>1058443000</v>
      </c>
      <c r="F6" s="33" t="s">
        <v>133</v>
      </c>
      <c r="G6" s="34" t="s">
        <v>168</v>
      </c>
      <c r="H6" s="74" t="s">
        <v>16</v>
      </c>
      <c r="I6" s="78"/>
      <c r="J6" s="75"/>
      <c r="K6" s="32">
        <f>K7+K34+K38</f>
        <v>1065177000</v>
      </c>
      <c r="L6" s="32">
        <f>L7+L34+L38</f>
        <v>1058443000</v>
      </c>
      <c r="M6" s="38">
        <f>M7+M34+M38</f>
        <v>943667000</v>
      </c>
      <c r="N6" s="38">
        <f>N7+N34+N38</f>
        <v>114378000</v>
      </c>
      <c r="O6" s="33" t="s">
        <v>133</v>
      </c>
      <c r="P6" s="34" t="s">
        <v>134</v>
      </c>
    </row>
    <row r="7" spans="1:16" ht="15.75" customHeight="1">
      <c r="A7" s="56" t="s">
        <v>72</v>
      </c>
      <c r="B7" s="56"/>
      <c r="C7" s="56"/>
      <c r="D7" s="32">
        <f>D8</f>
        <v>890047000</v>
      </c>
      <c r="E7" s="32">
        <f>E8</f>
        <v>943667000</v>
      </c>
      <c r="F7" s="33">
        <f>E7-D7</f>
        <v>53620000</v>
      </c>
      <c r="G7" s="34">
        <f>G8</f>
        <v>0.0602</v>
      </c>
      <c r="H7" s="79" t="s">
        <v>0</v>
      </c>
      <c r="I7" s="83"/>
      <c r="J7" s="80"/>
      <c r="K7" s="32">
        <f>K8+K16+K21</f>
        <v>938204000</v>
      </c>
      <c r="L7" s="32">
        <f>L8+L16+L21</f>
        <v>989133000</v>
      </c>
      <c r="M7" s="39">
        <f>M8+M16+M21</f>
        <v>941347000</v>
      </c>
      <c r="N7" s="39">
        <f>N8+N16+N21</f>
        <v>47788000</v>
      </c>
      <c r="O7" s="33">
        <f>L7-K7</f>
        <v>50929000</v>
      </c>
      <c r="P7" s="34">
        <v>0.0542</v>
      </c>
    </row>
    <row r="8" spans="1:16" ht="15.75" customHeight="1">
      <c r="A8" s="14"/>
      <c r="B8" s="61" t="s">
        <v>73</v>
      </c>
      <c r="C8" s="61"/>
      <c r="D8" s="32">
        <f>D9+D10++D11</f>
        <v>890047000</v>
      </c>
      <c r="E8" s="32">
        <f>E9+E10+E11</f>
        <v>943667000</v>
      </c>
      <c r="F8" s="33">
        <f>E8-D8</f>
        <v>53620000</v>
      </c>
      <c r="G8" s="34">
        <v>0.0602</v>
      </c>
      <c r="H8" s="66"/>
      <c r="I8" s="79" t="s">
        <v>17</v>
      </c>
      <c r="J8" s="80"/>
      <c r="K8" s="32">
        <f>K9+K10+K11+K12+K13+K14</f>
        <v>808511000</v>
      </c>
      <c r="L8" s="32">
        <f>L9+L10+L11+L12+L13+L14</f>
        <v>863044000</v>
      </c>
      <c r="M8" s="38">
        <f>M9+M10+M11+M12+M13+M14</f>
        <v>856053000</v>
      </c>
      <c r="N8" s="38">
        <f>N9+N10+N11+N12+N13+N14</f>
        <v>6993000</v>
      </c>
      <c r="O8" s="33">
        <v>54533000</v>
      </c>
      <c r="P8" s="34">
        <v>0.0674</v>
      </c>
    </row>
    <row r="9" spans="1:16" ht="15.75" customHeight="1">
      <c r="A9" s="14"/>
      <c r="B9" s="9"/>
      <c r="C9" s="30" t="s">
        <v>74</v>
      </c>
      <c r="D9" s="32">
        <v>0</v>
      </c>
      <c r="E9" s="32">
        <v>0</v>
      </c>
      <c r="F9" s="33">
        <f>E9-D9</f>
        <v>0</v>
      </c>
      <c r="G9" s="34">
        <v>0</v>
      </c>
      <c r="H9" s="67"/>
      <c r="I9" s="66"/>
      <c r="J9" s="4" t="s">
        <v>18</v>
      </c>
      <c r="K9" s="32">
        <v>517918300</v>
      </c>
      <c r="L9" s="32">
        <v>561729000</v>
      </c>
      <c r="M9" s="38">
        <v>561729000</v>
      </c>
      <c r="N9" s="38">
        <v>0</v>
      </c>
      <c r="O9" s="33">
        <f>L9-K9</f>
        <v>43810700</v>
      </c>
      <c r="P9" s="34">
        <v>0.0845</v>
      </c>
    </row>
    <row r="10" spans="1:16" ht="15.75" customHeight="1">
      <c r="A10" s="12"/>
      <c r="B10" s="19"/>
      <c r="C10" s="22" t="s">
        <v>75</v>
      </c>
      <c r="D10" s="32">
        <v>890047000</v>
      </c>
      <c r="E10" s="32">
        <v>943667000</v>
      </c>
      <c r="F10" s="33">
        <f>E10-D10</f>
        <v>53620000</v>
      </c>
      <c r="G10" s="34">
        <v>0.0602</v>
      </c>
      <c r="H10" s="67"/>
      <c r="I10" s="67"/>
      <c r="J10" s="25" t="s">
        <v>51</v>
      </c>
      <c r="K10" s="32">
        <v>141059480</v>
      </c>
      <c r="L10" s="32">
        <v>157262000</v>
      </c>
      <c r="M10" s="38">
        <v>153062000</v>
      </c>
      <c r="N10" s="38">
        <v>4200000</v>
      </c>
      <c r="O10" s="33">
        <f>L10-K10</f>
        <v>16202520</v>
      </c>
      <c r="P10" s="34">
        <v>0.1148</v>
      </c>
    </row>
    <row r="11" spans="1:16" ht="15.75" customHeight="1">
      <c r="A11" s="12"/>
      <c r="B11" s="11"/>
      <c r="C11" s="15" t="s">
        <v>76</v>
      </c>
      <c r="D11" s="32">
        <v>0</v>
      </c>
      <c r="E11" s="32">
        <v>0</v>
      </c>
      <c r="F11" s="33">
        <f>E11-D11</f>
        <v>0</v>
      </c>
      <c r="G11" s="34">
        <v>0</v>
      </c>
      <c r="H11" s="67"/>
      <c r="I11" s="67"/>
      <c r="J11" s="4" t="s">
        <v>52</v>
      </c>
      <c r="K11" s="32">
        <v>0</v>
      </c>
      <c r="L11" s="32">
        <v>0</v>
      </c>
      <c r="M11" s="38">
        <v>0</v>
      </c>
      <c r="N11" s="38">
        <v>0</v>
      </c>
      <c r="O11" s="33">
        <f>L11-K11</f>
        <v>0</v>
      </c>
      <c r="P11" s="34">
        <v>0</v>
      </c>
    </row>
    <row r="12" spans="1:16" ht="15.75" customHeight="1">
      <c r="A12" s="57" t="s">
        <v>77</v>
      </c>
      <c r="B12" s="59"/>
      <c r="C12" s="60"/>
      <c r="D12" s="32">
        <f>D13</f>
        <v>80422000</v>
      </c>
      <c r="E12" s="32">
        <f>E13</f>
        <v>37000000</v>
      </c>
      <c r="F12" s="33" t="str">
        <f>F13</f>
        <v>Δ43,422,000</v>
      </c>
      <c r="G12" s="34" t="str">
        <f>G13</f>
        <v>Δ53.99%</v>
      </c>
      <c r="H12" s="67"/>
      <c r="I12" s="67"/>
      <c r="J12" s="4" t="s">
        <v>53</v>
      </c>
      <c r="K12" s="32">
        <v>58015000</v>
      </c>
      <c r="L12" s="32">
        <v>62416000</v>
      </c>
      <c r="M12" s="38">
        <v>60101000</v>
      </c>
      <c r="N12" s="38">
        <v>2315000</v>
      </c>
      <c r="O12" s="33">
        <f>L12-K12</f>
        <v>4401000</v>
      </c>
      <c r="P12" s="34">
        <v>0.0758</v>
      </c>
    </row>
    <row r="13" spans="1:16" ht="15.75" customHeight="1">
      <c r="A13" s="12"/>
      <c r="B13" s="56" t="s">
        <v>78</v>
      </c>
      <c r="C13" s="56"/>
      <c r="D13" s="32">
        <f>D14+D15</f>
        <v>80422000</v>
      </c>
      <c r="E13" s="32">
        <f>E14+E15</f>
        <v>37000000</v>
      </c>
      <c r="F13" s="33" t="s">
        <v>136</v>
      </c>
      <c r="G13" s="34" t="s">
        <v>191</v>
      </c>
      <c r="H13" s="67"/>
      <c r="I13" s="67"/>
      <c r="J13" s="4" t="s">
        <v>54</v>
      </c>
      <c r="K13" s="32">
        <v>68232870</v>
      </c>
      <c r="L13" s="32">
        <v>81637000</v>
      </c>
      <c r="M13" s="38">
        <v>81161000</v>
      </c>
      <c r="N13" s="38">
        <v>478000</v>
      </c>
      <c r="O13" s="33">
        <f>L13-K13</f>
        <v>13404130</v>
      </c>
      <c r="P13" s="34">
        <v>0.1964</v>
      </c>
    </row>
    <row r="14" spans="1:16" ht="15.75" customHeight="1">
      <c r="A14" s="12"/>
      <c r="B14" s="14"/>
      <c r="C14" s="9" t="s">
        <v>79</v>
      </c>
      <c r="D14" s="32">
        <v>57511000</v>
      </c>
      <c r="E14" s="32">
        <v>10000000</v>
      </c>
      <c r="F14" s="33" t="s">
        <v>167</v>
      </c>
      <c r="G14" s="34" t="s">
        <v>169</v>
      </c>
      <c r="H14" s="67"/>
      <c r="I14" s="67"/>
      <c r="J14" s="4" t="s">
        <v>25</v>
      </c>
      <c r="K14" s="32">
        <v>23285350</v>
      </c>
      <c r="L14" s="32">
        <v>0</v>
      </c>
      <c r="M14" s="38">
        <v>0</v>
      </c>
      <c r="N14" s="38">
        <v>0</v>
      </c>
      <c r="O14" s="33" t="s">
        <v>179</v>
      </c>
      <c r="P14" s="34" t="s">
        <v>180</v>
      </c>
    </row>
    <row r="15" spans="1:16" ht="15.75" customHeight="1">
      <c r="A15" s="12"/>
      <c r="B15" s="12"/>
      <c r="C15" s="19" t="s">
        <v>80</v>
      </c>
      <c r="D15" s="32">
        <v>22911000</v>
      </c>
      <c r="E15" s="32">
        <v>27000000</v>
      </c>
      <c r="F15" s="33">
        <f>E15-D15</f>
        <v>4089000</v>
      </c>
      <c r="G15" s="34">
        <v>0.1784</v>
      </c>
      <c r="H15" s="67"/>
      <c r="I15" s="68"/>
      <c r="J15" s="6"/>
      <c r="K15" s="40"/>
      <c r="L15" s="40"/>
      <c r="M15" s="40"/>
      <c r="N15" s="40"/>
      <c r="O15" s="40"/>
      <c r="P15" s="34"/>
    </row>
    <row r="16" spans="1:16" ht="15.75" customHeight="1">
      <c r="A16" s="56" t="s">
        <v>81</v>
      </c>
      <c r="B16" s="56"/>
      <c r="C16" s="56"/>
      <c r="D16" s="32">
        <f>D17</f>
        <v>50000000</v>
      </c>
      <c r="E16" s="32">
        <f>E17</f>
        <v>50000000</v>
      </c>
      <c r="F16" s="33">
        <f>E16-D16</f>
        <v>0</v>
      </c>
      <c r="G16" s="34">
        <v>0</v>
      </c>
      <c r="H16" s="67"/>
      <c r="I16" s="81" t="s">
        <v>26</v>
      </c>
      <c r="J16" s="82"/>
      <c r="K16" s="32">
        <f>K17+K18+K19</f>
        <v>7200000</v>
      </c>
      <c r="L16" s="32">
        <f>L17+L18+L19</f>
        <v>4800000</v>
      </c>
      <c r="M16" s="38">
        <f>M17+M18+M19</f>
        <v>0</v>
      </c>
      <c r="N16" s="38">
        <f>N17+N18+N19</f>
        <v>4800000</v>
      </c>
      <c r="O16" s="33" t="s">
        <v>116</v>
      </c>
      <c r="P16" s="34" t="s">
        <v>181</v>
      </c>
    </row>
    <row r="17" spans="1:16" ht="15.75" customHeight="1">
      <c r="A17" s="12"/>
      <c r="B17" s="56" t="s">
        <v>82</v>
      </c>
      <c r="C17" s="56"/>
      <c r="D17" s="32">
        <f>D18+D19</f>
        <v>50000000</v>
      </c>
      <c r="E17" s="32">
        <f>E18+E19</f>
        <v>50000000</v>
      </c>
      <c r="F17" s="33">
        <f>E17-D17</f>
        <v>0</v>
      </c>
      <c r="G17" s="34">
        <v>0</v>
      </c>
      <c r="H17" s="67"/>
      <c r="I17" s="66"/>
      <c r="J17" s="26" t="s">
        <v>27</v>
      </c>
      <c r="K17" s="32">
        <v>2000000</v>
      </c>
      <c r="L17" s="32">
        <v>1200000</v>
      </c>
      <c r="M17" s="38">
        <v>0</v>
      </c>
      <c r="N17" s="38">
        <v>1200000</v>
      </c>
      <c r="O17" s="33" t="s">
        <v>113</v>
      </c>
      <c r="P17" s="34" t="s">
        <v>114</v>
      </c>
    </row>
    <row r="18" spans="1:16" ht="15.75" customHeight="1">
      <c r="A18" s="12"/>
      <c r="B18" s="14"/>
      <c r="C18" s="19" t="s">
        <v>83</v>
      </c>
      <c r="D18" s="32">
        <v>50000000</v>
      </c>
      <c r="E18" s="32">
        <v>50000000</v>
      </c>
      <c r="F18" s="33">
        <f>E18-D18</f>
        <v>0</v>
      </c>
      <c r="G18" s="34">
        <v>0</v>
      </c>
      <c r="H18" s="67"/>
      <c r="I18" s="67"/>
      <c r="J18" s="4" t="s">
        <v>55</v>
      </c>
      <c r="K18" s="32">
        <v>0</v>
      </c>
      <c r="L18" s="32">
        <v>0</v>
      </c>
      <c r="M18" s="38">
        <v>0</v>
      </c>
      <c r="N18" s="38">
        <v>0</v>
      </c>
      <c r="O18" s="33">
        <f>L18-K18</f>
        <v>0</v>
      </c>
      <c r="P18" s="34">
        <v>0</v>
      </c>
    </row>
    <row r="19" spans="1:16" ht="15.75" customHeight="1">
      <c r="A19" s="12"/>
      <c r="B19" s="12"/>
      <c r="C19" s="14" t="s">
        <v>84</v>
      </c>
      <c r="D19" s="36">
        <v>0</v>
      </c>
      <c r="E19" s="36">
        <v>0</v>
      </c>
      <c r="F19" s="33">
        <f>E19-D19</f>
        <v>0</v>
      </c>
      <c r="G19" s="34">
        <v>0</v>
      </c>
      <c r="H19" s="67"/>
      <c r="I19" s="67"/>
      <c r="J19" s="4" t="s">
        <v>19</v>
      </c>
      <c r="K19" s="32">
        <v>5200000</v>
      </c>
      <c r="L19" s="32">
        <v>3600000</v>
      </c>
      <c r="M19" s="38">
        <v>0</v>
      </c>
      <c r="N19" s="38">
        <v>3600000</v>
      </c>
      <c r="O19" s="33" t="s">
        <v>182</v>
      </c>
      <c r="P19" s="34" t="s">
        <v>115</v>
      </c>
    </row>
    <row r="20" spans="1:16" ht="15.75" customHeight="1">
      <c r="A20" s="56" t="s">
        <v>85</v>
      </c>
      <c r="B20" s="56"/>
      <c r="C20" s="56"/>
      <c r="D20" s="32">
        <f>D21</f>
        <v>33488858</v>
      </c>
      <c r="E20" s="32">
        <f>E21</f>
        <v>27126000</v>
      </c>
      <c r="F20" s="33" t="str">
        <f>F21</f>
        <v>Δ6,362,858</v>
      </c>
      <c r="G20" s="34" t="str">
        <f>G21</f>
        <v>Δ18.99%</v>
      </c>
      <c r="H20" s="67"/>
      <c r="I20" s="68"/>
      <c r="J20" s="16"/>
      <c r="K20" s="40"/>
      <c r="L20" s="40"/>
      <c r="M20" s="40"/>
      <c r="N20" s="40"/>
      <c r="O20" s="40"/>
      <c r="P20" s="34"/>
    </row>
    <row r="21" spans="1:16" ht="15.75" customHeight="1">
      <c r="A21" s="12"/>
      <c r="B21" s="56" t="s">
        <v>86</v>
      </c>
      <c r="C21" s="56"/>
      <c r="D21" s="32">
        <f>D22+D23</f>
        <v>33488858</v>
      </c>
      <c r="E21" s="32">
        <f>E22+E23</f>
        <v>27126000</v>
      </c>
      <c r="F21" s="33" t="s">
        <v>147</v>
      </c>
      <c r="G21" s="34" t="s">
        <v>170</v>
      </c>
      <c r="H21" s="67"/>
      <c r="I21" s="81" t="s">
        <v>28</v>
      </c>
      <c r="J21" s="82"/>
      <c r="K21" s="32">
        <f>K22+K23+K24+K25+K26+K27</f>
        <v>122493000</v>
      </c>
      <c r="L21" s="32">
        <f>L22+L23+L24+L25+L26+L27</f>
        <v>121289000</v>
      </c>
      <c r="M21" s="38">
        <f>M22+M23+M24+M25+M26+M27</f>
        <v>85294000</v>
      </c>
      <c r="N21" s="38">
        <f>N22+N23+N24+N25+N26+N27</f>
        <v>35995000</v>
      </c>
      <c r="O21" s="33" t="s">
        <v>121</v>
      </c>
      <c r="P21" s="34" t="s">
        <v>187</v>
      </c>
    </row>
    <row r="22" spans="1:16" ht="15.75" customHeight="1">
      <c r="A22" s="12"/>
      <c r="B22" s="12"/>
      <c r="C22" s="19" t="s">
        <v>87</v>
      </c>
      <c r="D22" s="32">
        <v>21617579</v>
      </c>
      <c r="E22" s="32">
        <v>18126000</v>
      </c>
      <c r="F22" s="33" t="s">
        <v>171</v>
      </c>
      <c r="G22" s="34" t="s">
        <v>172</v>
      </c>
      <c r="H22" s="67"/>
      <c r="I22" s="66"/>
      <c r="J22" s="4" t="s">
        <v>20</v>
      </c>
      <c r="K22" s="32">
        <v>5600000</v>
      </c>
      <c r="L22" s="32">
        <v>5000000</v>
      </c>
      <c r="M22" s="38">
        <v>3000000</v>
      </c>
      <c r="N22" s="38">
        <v>2000000</v>
      </c>
      <c r="O22" s="33" t="s">
        <v>117</v>
      </c>
      <c r="P22" s="34" t="s">
        <v>118</v>
      </c>
    </row>
    <row r="23" spans="1:16" ht="15.75" customHeight="1">
      <c r="A23" s="12"/>
      <c r="B23" s="12"/>
      <c r="C23" s="9" t="s">
        <v>88</v>
      </c>
      <c r="D23" s="32">
        <v>11871279</v>
      </c>
      <c r="E23" s="32">
        <v>9000000</v>
      </c>
      <c r="F23" s="33" t="s">
        <v>144</v>
      </c>
      <c r="G23" s="34" t="s">
        <v>173</v>
      </c>
      <c r="H23" s="67"/>
      <c r="I23" s="67"/>
      <c r="J23" s="4" t="s">
        <v>29</v>
      </c>
      <c r="K23" s="32">
        <v>21499000</v>
      </c>
      <c r="L23" s="32">
        <v>21115000</v>
      </c>
      <c r="M23" s="38">
        <v>12000000</v>
      </c>
      <c r="N23" s="38">
        <v>9115000</v>
      </c>
      <c r="O23" s="33" t="s">
        <v>119</v>
      </c>
      <c r="P23" s="34" t="s">
        <v>183</v>
      </c>
    </row>
    <row r="24" spans="1:16" ht="15.75" customHeight="1">
      <c r="A24" s="56" t="s">
        <v>89</v>
      </c>
      <c r="B24" s="56"/>
      <c r="C24" s="56"/>
      <c r="D24" s="32">
        <f>D25</f>
        <v>11219142</v>
      </c>
      <c r="E24" s="32">
        <f>E25</f>
        <v>650000</v>
      </c>
      <c r="F24" s="33" t="str">
        <f>F25</f>
        <v>Δ10,569,142</v>
      </c>
      <c r="G24" s="34" t="str">
        <f>G25</f>
        <v>Δ94.20%</v>
      </c>
      <c r="H24" s="67"/>
      <c r="I24" s="67"/>
      <c r="J24" s="4" t="s">
        <v>21</v>
      </c>
      <c r="K24" s="32">
        <v>52100000</v>
      </c>
      <c r="L24" s="32">
        <v>52100000</v>
      </c>
      <c r="M24" s="38">
        <v>48100000</v>
      </c>
      <c r="N24" s="38">
        <v>4000000</v>
      </c>
      <c r="O24" s="33">
        <f>L24-K24</f>
        <v>0</v>
      </c>
      <c r="P24" s="34">
        <v>0</v>
      </c>
    </row>
    <row r="25" spans="1:16" ht="23.25" customHeight="1">
      <c r="A25" s="12"/>
      <c r="B25" s="56" t="s">
        <v>90</v>
      </c>
      <c r="C25" s="56"/>
      <c r="D25" s="32">
        <f>D26++D27+D28</f>
        <v>11219142</v>
      </c>
      <c r="E25" s="32">
        <f>E26+E27+E28</f>
        <v>650000</v>
      </c>
      <c r="F25" s="33" t="s">
        <v>142</v>
      </c>
      <c r="G25" s="34" t="s">
        <v>174</v>
      </c>
      <c r="H25" s="67"/>
      <c r="I25" s="67"/>
      <c r="J25" s="4" t="s">
        <v>56</v>
      </c>
      <c r="K25" s="32">
        <v>15544000</v>
      </c>
      <c r="L25" s="32">
        <v>15124000</v>
      </c>
      <c r="M25" s="32">
        <v>9194000</v>
      </c>
      <c r="N25" s="38">
        <v>5930000</v>
      </c>
      <c r="O25" s="33" t="s">
        <v>184</v>
      </c>
      <c r="P25" s="34" t="s">
        <v>185</v>
      </c>
    </row>
    <row r="26" spans="1:16" ht="15.75" customHeight="1">
      <c r="A26" s="12"/>
      <c r="B26" s="12" t="s">
        <v>40</v>
      </c>
      <c r="C26" s="19" t="s">
        <v>100</v>
      </c>
      <c r="D26" s="32">
        <v>48000</v>
      </c>
      <c r="E26" s="32">
        <v>0</v>
      </c>
      <c r="F26" s="33" t="s">
        <v>175</v>
      </c>
      <c r="G26" s="34" t="s">
        <v>176</v>
      </c>
      <c r="H26" s="67"/>
      <c r="I26" s="67"/>
      <c r="J26" s="4" t="s">
        <v>30</v>
      </c>
      <c r="K26" s="32">
        <v>12000000</v>
      </c>
      <c r="L26" s="32">
        <v>10500000</v>
      </c>
      <c r="M26" s="32">
        <v>10000000</v>
      </c>
      <c r="N26" s="38">
        <v>500000</v>
      </c>
      <c r="O26" s="33" t="s">
        <v>120</v>
      </c>
      <c r="P26" s="34" t="s">
        <v>186</v>
      </c>
    </row>
    <row r="27" spans="1:16" ht="15.75" customHeight="1">
      <c r="A27" s="12"/>
      <c r="B27" s="12"/>
      <c r="C27" s="19" t="s">
        <v>91</v>
      </c>
      <c r="D27" s="32">
        <v>300566</v>
      </c>
      <c r="E27" s="32">
        <v>150000</v>
      </c>
      <c r="F27" s="33" t="s">
        <v>140</v>
      </c>
      <c r="G27" s="34" t="s">
        <v>177</v>
      </c>
      <c r="H27" s="67"/>
      <c r="I27" s="67"/>
      <c r="J27" s="4" t="s">
        <v>33</v>
      </c>
      <c r="K27" s="32">
        <v>15750000</v>
      </c>
      <c r="L27" s="32">
        <v>17450000</v>
      </c>
      <c r="M27" s="32">
        <v>3000000</v>
      </c>
      <c r="N27" s="32">
        <v>14450000</v>
      </c>
      <c r="O27" s="33">
        <f>L27-K27</f>
        <v>1700000</v>
      </c>
      <c r="P27" s="34">
        <v>0.1079</v>
      </c>
    </row>
    <row r="28" spans="1:16" ht="15.75" customHeight="1">
      <c r="A28" s="12"/>
      <c r="B28" s="12"/>
      <c r="C28" s="19" t="s">
        <v>92</v>
      </c>
      <c r="D28" s="37">
        <v>10870576</v>
      </c>
      <c r="E28" s="37">
        <v>500000</v>
      </c>
      <c r="F28" s="33" t="s">
        <v>138</v>
      </c>
      <c r="G28" s="34" t="s">
        <v>178</v>
      </c>
      <c r="H28" s="68"/>
      <c r="I28" s="68"/>
      <c r="J28" s="27"/>
      <c r="K28" s="28"/>
      <c r="L28" s="28"/>
      <c r="M28" s="28"/>
      <c r="N28" s="28"/>
      <c r="O28" s="28"/>
      <c r="P28" s="29"/>
    </row>
    <row r="29" spans="1:16" ht="13.5">
      <c r="A29" s="62" t="s">
        <v>24</v>
      </c>
      <c r="B29" s="84"/>
      <c r="C29" s="84"/>
      <c r="D29" s="84"/>
      <c r="E29" s="84"/>
      <c r="F29" s="10"/>
      <c r="G29" s="10"/>
      <c r="H29" s="10"/>
      <c r="I29" s="10"/>
      <c r="J29" s="10"/>
      <c r="K29" s="10"/>
      <c r="L29" s="10"/>
      <c r="M29" s="10"/>
      <c r="N29" s="51"/>
      <c r="O29" s="51"/>
      <c r="P29" s="51"/>
    </row>
    <row r="30" spans="15:16" ht="13.5">
      <c r="O30" s="47" t="s">
        <v>71</v>
      </c>
      <c r="P30" s="52"/>
    </row>
    <row r="31" spans="1:16" ht="15.75" customHeight="1">
      <c r="A31" s="48" t="s">
        <v>8</v>
      </c>
      <c r="B31" s="48"/>
      <c r="C31" s="48"/>
      <c r="D31" s="48"/>
      <c r="E31" s="48"/>
      <c r="F31" s="48"/>
      <c r="G31" s="48"/>
      <c r="H31" s="48" t="s">
        <v>9</v>
      </c>
      <c r="I31" s="49"/>
      <c r="J31" s="49"/>
      <c r="K31" s="49"/>
      <c r="L31" s="49"/>
      <c r="M31" s="49"/>
      <c r="N31" s="49"/>
      <c r="O31" s="49"/>
      <c r="P31" s="49"/>
    </row>
    <row r="32" spans="1:16" ht="15.75" customHeight="1">
      <c r="A32" s="66" t="s">
        <v>10</v>
      </c>
      <c r="B32" s="66" t="s">
        <v>11</v>
      </c>
      <c r="C32" s="66" t="s">
        <v>12</v>
      </c>
      <c r="D32" s="50" t="s">
        <v>166</v>
      </c>
      <c r="E32" s="50" t="s">
        <v>111</v>
      </c>
      <c r="F32" s="48" t="s">
        <v>13</v>
      </c>
      <c r="G32" s="48"/>
      <c r="H32" s="66" t="s">
        <v>10</v>
      </c>
      <c r="I32" s="66" t="s">
        <v>11</v>
      </c>
      <c r="J32" s="66" t="s">
        <v>12</v>
      </c>
      <c r="K32" s="76" t="s">
        <v>190</v>
      </c>
      <c r="L32" s="74" t="s">
        <v>111</v>
      </c>
      <c r="M32" s="78"/>
      <c r="N32" s="75"/>
      <c r="O32" s="74" t="s">
        <v>1</v>
      </c>
      <c r="P32" s="75"/>
    </row>
    <row r="33" spans="1:16" ht="15.75" customHeight="1">
      <c r="A33" s="68"/>
      <c r="B33" s="68"/>
      <c r="C33" s="68"/>
      <c r="D33" s="48"/>
      <c r="E33" s="48"/>
      <c r="F33" s="2" t="s">
        <v>4</v>
      </c>
      <c r="G33" s="2" t="s">
        <v>5</v>
      </c>
      <c r="H33" s="68"/>
      <c r="I33" s="68"/>
      <c r="J33" s="68"/>
      <c r="K33" s="77"/>
      <c r="L33" s="3" t="s">
        <v>2</v>
      </c>
      <c r="M33" s="3" t="s">
        <v>3</v>
      </c>
      <c r="N33" s="3" t="s">
        <v>14</v>
      </c>
      <c r="O33" s="3" t="s">
        <v>4</v>
      </c>
      <c r="P33" s="3" t="s">
        <v>5</v>
      </c>
    </row>
    <row r="34" spans="1:16" ht="15.75" customHeight="1">
      <c r="A34" s="54"/>
      <c r="B34" s="54"/>
      <c r="C34" s="54"/>
      <c r="D34" s="36"/>
      <c r="E34" s="36"/>
      <c r="F34" s="36"/>
      <c r="G34" s="36"/>
      <c r="H34" s="54" t="s">
        <v>22</v>
      </c>
      <c r="I34" s="54"/>
      <c r="J34" s="54"/>
      <c r="K34" s="37">
        <f aca="true" t="shared" si="0" ref="K34:P34">K35</f>
        <v>30320000</v>
      </c>
      <c r="L34" s="37">
        <f t="shared" si="0"/>
        <v>13270000</v>
      </c>
      <c r="M34" s="39">
        <f t="shared" si="0"/>
        <v>2320000</v>
      </c>
      <c r="N34" s="37">
        <f t="shared" si="0"/>
        <v>10950000</v>
      </c>
      <c r="O34" s="33" t="str">
        <f t="shared" si="0"/>
        <v>Δ17,050,000</v>
      </c>
      <c r="P34" s="34" t="str">
        <f t="shared" si="0"/>
        <v>Δ56.23%</v>
      </c>
    </row>
    <row r="35" spans="1:16" ht="15.75" customHeight="1">
      <c r="A35" s="12"/>
      <c r="B35" s="54"/>
      <c r="C35" s="54"/>
      <c r="D35" s="36"/>
      <c r="E35" s="36"/>
      <c r="F35" s="43"/>
      <c r="G35" s="43"/>
      <c r="H35" s="63"/>
      <c r="I35" s="54" t="s">
        <v>23</v>
      </c>
      <c r="J35" s="54"/>
      <c r="K35" s="37">
        <f>K36+K37</f>
        <v>30320000</v>
      </c>
      <c r="L35" s="37">
        <f>L36+L37</f>
        <v>13270000</v>
      </c>
      <c r="M35" s="39">
        <f>M36+M37</f>
        <v>2320000</v>
      </c>
      <c r="N35" s="37">
        <f>N36+N37</f>
        <v>10950000</v>
      </c>
      <c r="O35" s="33" t="s">
        <v>126</v>
      </c>
      <c r="P35" s="34" t="s">
        <v>125</v>
      </c>
    </row>
    <row r="36" spans="1:16" ht="15.75" customHeight="1">
      <c r="A36" s="12"/>
      <c r="B36" s="12"/>
      <c r="C36" s="12"/>
      <c r="D36" s="36"/>
      <c r="E36" s="36"/>
      <c r="F36" s="36"/>
      <c r="G36" s="36"/>
      <c r="H36" s="64"/>
      <c r="I36" s="63"/>
      <c r="J36" s="12" t="s">
        <v>31</v>
      </c>
      <c r="K36" s="37">
        <v>7200000</v>
      </c>
      <c r="L36" s="37">
        <v>4850000</v>
      </c>
      <c r="M36" s="38">
        <v>0</v>
      </c>
      <c r="N36" s="37">
        <v>4850000</v>
      </c>
      <c r="O36" s="33">
        <v>2350000</v>
      </c>
      <c r="P36" s="34" t="s">
        <v>122</v>
      </c>
    </row>
    <row r="37" spans="1:16" ht="15.75" customHeight="1">
      <c r="A37" s="12"/>
      <c r="B37" s="54"/>
      <c r="C37" s="54"/>
      <c r="D37" s="36"/>
      <c r="E37" s="36"/>
      <c r="F37" s="36"/>
      <c r="G37" s="36"/>
      <c r="H37" s="65"/>
      <c r="I37" s="65"/>
      <c r="J37" s="12" t="s">
        <v>32</v>
      </c>
      <c r="K37" s="37">
        <v>23120000</v>
      </c>
      <c r="L37" s="37">
        <v>8420000</v>
      </c>
      <c r="M37" s="38">
        <v>2320000</v>
      </c>
      <c r="N37" s="37">
        <v>6100000</v>
      </c>
      <c r="O37" s="33" t="s">
        <v>123</v>
      </c>
      <c r="P37" s="34" t="s">
        <v>124</v>
      </c>
    </row>
    <row r="38" spans="1:16" ht="15.75" customHeight="1">
      <c r="A38" s="12"/>
      <c r="B38" s="12"/>
      <c r="C38" s="12"/>
      <c r="D38" s="36"/>
      <c r="E38" s="36"/>
      <c r="F38" s="36"/>
      <c r="G38" s="36"/>
      <c r="H38" s="56" t="s">
        <v>57</v>
      </c>
      <c r="I38" s="56"/>
      <c r="J38" s="56"/>
      <c r="K38" s="37">
        <f>K39+K41+K46+K48</f>
        <v>96653000</v>
      </c>
      <c r="L38" s="37">
        <f>L39+L41+L46+L48</f>
        <v>56040000</v>
      </c>
      <c r="M38" s="38">
        <f>M39+M41+M46+M48</f>
        <v>0</v>
      </c>
      <c r="N38" s="37">
        <f>N39+N41+N46+N48</f>
        <v>55640000</v>
      </c>
      <c r="O38" s="33" t="s">
        <v>131</v>
      </c>
      <c r="P38" s="34" t="s">
        <v>132</v>
      </c>
    </row>
    <row r="39" spans="1:16" ht="15.75" customHeight="1">
      <c r="A39" s="54"/>
      <c r="B39" s="54"/>
      <c r="C39" s="54"/>
      <c r="D39" s="36"/>
      <c r="E39" s="36"/>
      <c r="F39" s="36"/>
      <c r="G39" s="36"/>
      <c r="H39" s="63"/>
      <c r="I39" s="56" t="s">
        <v>50</v>
      </c>
      <c r="J39" s="56"/>
      <c r="K39" s="37">
        <f aca="true" t="shared" si="1" ref="K39:P39">K40</f>
        <v>19400000</v>
      </c>
      <c r="L39" s="37">
        <f t="shared" si="1"/>
        <v>28000000</v>
      </c>
      <c r="M39" s="38">
        <f t="shared" si="1"/>
        <v>0</v>
      </c>
      <c r="N39" s="37">
        <f t="shared" si="1"/>
        <v>28000000</v>
      </c>
      <c r="O39" s="33">
        <f t="shared" si="1"/>
        <v>8600000</v>
      </c>
      <c r="P39" s="34">
        <f t="shared" si="1"/>
        <v>0.4432</v>
      </c>
    </row>
    <row r="40" spans="1:16" ht="15.75" customHeight="1">
      <c r="A40" s="12"/>
      <c r="B40" s="54"/>
      <c r="C40" s="54"/>
      <c r="D40" s="36"/>
      <c r="E40" s="36"/>
      <c r="F40" s="36"/>
      <c r="G40" s="36"/>
      <c r="H40" s="64"/>
      <c r="I40" s="12"/>
      <c r="J40" s="12" t="s">
        <v>58</v>
      </c>
      <c r="K40" s="37">
        <v>19400000</v>
      </c>
      <c r="L40" s="37">
        <v>28000000</v>
      </c>
      <c r="M40" s="38">
        <v>0</v>
      </c>
      <c r="N40" s="37">
        <v>28000000</v>
      </c>
      <c r="O40" s="33">
        <f aca="true" t="shared" si="2" ref="O40:O45">L40-K40</f>
        <v>8600000</v>
      </c>
      <c r="P40" s="34">
        <v>0.4432</v>
      </c>
    </row>
    <row r="41" spans="1:16" ht="15.75" customHeight="1">
      <c r="A41" s="12"/>
      <c r="B41" s="12"/>
      <c r="C41" s="12"/>
      <c r="D41" s="36"/>
      <c r="E41" s="36"/>
      <c r="F41" s="36"/>
      <c r="G41" s="36"/>
      <c r="H41" s="64"/>
      <c r="I41" s="57" t="s">
        <v>50</v>
      </c>
      <c r="J41" s="55"/>
      <c r="K41" s="37">
        <f>K42+K43+K44+K45</f>
        <v>0</v>
      </c>
      <c r="L41" s="37">
        <f>L42+L43+L44+L45</f>
        <v>0</v>
      </c>
      <c r="M41" s="38">
        <f>M42+M43+M44+M45</f>
        <v>0</v>
      </c>
      <c r="N41" s="37">
        <f>N42+N43+N44+N45</f>
        <v>0</v>
      </c>
      <c r="O41" s="33">
        <f t="shared" si="2"/>
        <v>0</v>
      </c>
      <c r="P41" s="34">
        <v>0</v>
      </c>
    </row>
    <row r="42" spans="1:16" ht="15.75" customHeight="1">
      <c r="A42" s="54"/>
      <c r="B42" s="54"/>
      <c r="C42" s="54"/>
      <c r="D42" s="36"/>
      <c r="E42" s="36"/>
      <c r="F42" s="36"/>
      <c r="G42" s="36"/>
      <c r="H42" s="64"/>
      <c r="I42" s="63"/>
      <c r="J42" s="12" t="s">
        <v>59</v>
      </c>
      <c r="K42" s="37">
        <v>0</v>
      </c>
      <c r="L42" s="37">
        <v>0</v>
      </c>
      <c r="M42" s="38">
        <v>0</v>
      </c>
      <c r="N42" s="37">
        <v>0</v>
      </c>
      <c r="O42" s="33">
        <f t="shared" si="2"/>
        <v>0</v>
      </c>
      <c r="P42" s="34">
        <v>0</v>
      </c>
    </row>
    <row r="43" spans="1:16" ht="15.75" customHeight="1">
      <c r="A43" s="12"/>
      <c r="B43" s="54"/>
      <c r="C43" s="54"/>
      <c r="D43" s="36"/>
      <c r="E43" s="36"/>
      <c r="F43" s="36"/>
      <c r="G43" s="36"/>
      <c r="H43" s="64"/>
      <c r="I43" s="64"/>
      <c r="J43" s="11" t="s">
        <v>60</v>
      </c>
      <c r="K43" s="37">
        <v>0</v>
      </c>
      <c r="L43" s="37">
        <v>0</v>
      </c>
      <c r="M43" s="39">
        <v>0</v>
      </c>
      <c r="N43" s="37">
        <v>0</v>
      </c>
      <c r="O43" s="33">
        <f t="shared" si="2"/>
        <v>0</v>
      </c>
      <c r="P43" s="34">
        <v>0</v>
      </c>
    </row>
    <row r="44" spans="1:16" ht="15.75" customHeight="1">
      <c r="A44" s="12"/>
      <c r="B44" s="12"/>
      <c r="C44" s="12"/>
      <c r="D44" s="36"/>
      <c r="E44" s="36"/>
      <c r="F44" s="36"/>
      <c r="G44" s="36"/>
      <c r="H44" s="64"/>
      <c r="I44" s="64"/>
      <c r="J44" s="15" t="s">
        <v>61</v>
      </c>
      <c r="K44" s="37">
        <v>0</v>
      </c>
      <c r="L44" s="37">
        <v>0</v>
      </c>
      <c r="M44" s="39">
        <v>0</v>
      </c>
      <c r="N44" s="37">
        <v>0</v>
      </c>
      <c r="O44" s="33">
        <f t="shared" si="2"/>
        <v>0</v>
      </c>
      <c r="P44" s="34">
        <v>0</v>
      </c>
    </row>
    <row r="45" spans="1:16" ht="15.75" customHeight="1">
      <c r="A45" s="12"/>
      <c r="B45" s="12"/>
      <c r="C45" s="12"/>
      <c r="D45" s="36"/>
      <c r="E45" s="36"/>
      <c r="F45" s="36"/>
      <c r="G45" s="36"/>
      <c r="H45" s="64"/>
      <c r="I45" s="65"/>
      <c r="J45" s="8" t="s">
        <v>62</v>
      </c>
      <c r="K45" s="37">
        <f>L45+M45</f>
        <v>0</v>
      </c>
      <c r="L45" s="37">
        <f>M45+N45</f>
        <v>0</v>
      </c>
      <c r="M45" s="38">
        <v>0</v>
      </c>
      <c r="N45" s="37">
        <v>0</v>
      </c>
      <c r="O45" s="33">
        <f t="shared" si="2"/>
        <v>0</v>
      </c>
      <c r="P45" s="34">
        <v>0</v>
      </c>
    </row>
    <row r="46" spans="1:16" ht="15.75" customHeight="1">
      <c r="A46" s="54"/>
      <c r="B46" s="54"/>
      <c r="C46" s="54"/>
      <c r="D46" s="36"/>
      <c r="E46" s="36"/>
      <c r="F46" s="36"/>
      <c r="G46" s="36"/>
      <c r="H46" s="64"/>
      <c r="I46" s="57" t="s">
        <v>50</v>
      </c>
      <c r="J46" s="55"/>
      <c r="K46" s="37">
        <f aca="true" t="shared" si="3" ref="K46:P46">K47</f>
        <v>3600000</v>
      </c>
      <c r="L46" s="37">
        <f t="shared" si="3"/>
        <v>5400000</v>
      </c>
      <c r="M46" s="38">
        <f t="shared" si="3"/>
        <v>0</v>
      </c>
      <c r="N46" s="37">
        <f t="shared" si="3"/>
        <v>5400000</v>
      </c>
      <c r="O46" s="33">
        <f t="shared" si="3"/>
        <v>1800000</v>
      </c>
      <c r="P46" s="34">
        <f t="shared" si="3"/>
        <v>0.5</v>
      </c>
    </row>
    <row r="47" spans="1:16" ht="15.75" customHeight="1">
      <c r="A47" s="12"/>
      <c r="B47" s="54"/>
      <c r="C47" s="54"/>
      <c r="D47" s="36"/>
      <c r="E47" s="36"/>
      <c r="F47" s="36"/>
      <c r="G47" s="36"/>
      <c r="H47" s="64"/>
      <c r="I47" s="11"/>
      <c r="J47" s="15" t="s">
        <v>63</v>
      </c>
      <c r="K47" s="37">
        <v>3600000</v>
      </c>
      <c r="L47" s="37">
        <v>5400000</v>
      </c>
      <c r="M47" s="38">
        <v>0</v>
      </c>
      <c r="N47" s="37">
        <v>5400000</v>
      </c>
      <c r="O47" s="33">
        <f>L47-K47</f>
        <v>1800000</v>
      </c>
      <c r="P47" s="34">
        <v>0.5</v>
      </c>
    </row>
    <row r="48" spans="1:16" ht="15.75" customHeight="1">
      <c r="A48" s="12"/>
      <c r="B48" s="12"/>
      <c r="C48" s="12"/>
      <c r="D48" s="36"/>
      <c r="E48" s="36"/>
      <c r="F48" s="36"/>
      <c r="G48" s="36"/>
      <c r="H48" s="64"/>
      <c r="I48" s="57" t="s">
        <v>50</v>
      </c>
      <c r="J48" s="55"/>
      <c r="K48" s="37">
        <f>K49+K50+K51+K52+K53+K54+K55</f>
        <v>73653000</v>
      </c>
      <c r="L48" s="37">
        <f>L49+L50+L51+L52+L53+L54+L55</f>
        <v>22640000</v>
      </c>
      <c r="M48" s="38">
        <f>M49+M50+M51+M52+M53+M54+M55</f>
        <v>0</v>
      </c>
      <c r="N48" s="37">
        <f>N49+N50+N51+N52+N53+N54+N55</f>
        <v>22240000</v>
      </c>
      <c r="O48" s="33" t="s">
        <v>130</v>
      </c>
      <c r="P48" s="34" t="s">
        <v>189</v>
      </c>
    </row>
    <row r="49" spans="1:16" ht="15.75" customHeight="1">
      <c r="A49" s="12"/>
      <c r="B49" s="12"/>
      <c r="C49" s="12"/>
      <c r="D49" s="36"/>
      <c r="E49" s="36"/>
      <c r="F49" s="36"/>
      <c r="G49" s="36"/>
      <c r="H49" s="64"/>
      <c r="I49" s="63"/>
      <c r="J49" s="8" t="s">
        <v>64</v>
      </c>
      <c r="K49" s="37">
        <v>5261000</v>
      </c>
      <c r="L49" s="37">
        <v>3000000</v>
      </c>
      <c r="M49" s="38">
        <v>0</v>
      </c>
      <c r="N49" s="37">
        <v>3000000</v>
      </c>
      <c r="O49" s="33" t="s">
        <v>127</v>
      </c>
      <c r="P49" s="34" t="s">
        <v>188</v>
      </c>
    </row>
    <row r="50" spans="1:16" ht="15.75" customHeight="1">
      <c r="A50" s="12"/>
      <c r="B50" s="12"/>
      <c r="C50" s="12"/>
      <c r="D50" s="36"/>
      <c r="E50" s="36"/>
      <c r="F50" s="36"/>
      <c r="G50" s="36"/>
      <c r="H50" s="64"/>
      <c r="I50" s="64"/>
      <c r="J50" s="12" t="s">
        <v>65</v>
      </c>
      <c r="K50" s="37">
        <v>1900000</v>
      </c>
      <c r="L50" s="37">
        <v>2300000</v>
      </c>
      <c r="M50" s="38">
        <v>0</v>
      </c>
      <c r="N50" s="37">
        <v>1900000</v>
      </c>
      <c r="O50" s="33">
        <f>L50-K50</f>
        <v>400000</v>
      </c>
      <c r="P50" s="34">
        <v>0.2105</v>
      </c>
    </row>
    <row r="51" spans="1:16" ht="15.75" customHeight="1">
      <c r="A51" s="12"/>
      <c r="B51" s="12"/>
      <c r="C51" s="12"/>
      <c r="D51" s="36"/>
      <c r="E51" s="36"/>
      <c r="F51" s="36"/>
      <c r="G51" s="36"/>
      <c r="H51" s="64"/>
      <c r="I51" s="64"/>
      <c r="J51" s="12" t="s">
        <v>66</v>
      </c>
      <c r="K51" s="37">
        <v>2000000</v>
      </c>
      <c r="L51" s="37">
        <v>3000000</v>
      </c>
      <c r="M51" s="38">
        <v>0</v>
      </c>
      <c r="N51" s="37">
        <v>3000000</v>
      </c>
      <c r="O51" s="33">
        <f>L51-K51</f>
        <v>1000000</v>
      </c>
      <c r="P51" s="34">
        <v>0.5</v>
      </c>
    </row>
    <row r="52" spans="1:16" ht="15.75" customHeight="1">
      <c r="A52" s="12"/>
      <c r="B52" s="12"/>
      <c r="C52" s="12"/>
      <c r="D52" s="36"/>
      <c r="E52" s="36"/>
      <c r="F52" s="36"/>
      <c r="G52" s="36"/>
      <c r="H52" s="64"/>
      <c r="I52" s="64"/>
      <c r="J52" s="12" t="s">
        <v>67</v>
      </c>
      <c r="K52" s="37">
        <v>3800000</v>
      </c>
      <c r="L52" s="37">
        <v>3800000</v>
      </c>
      <c r="M52" s="38">
        <v>0</v>
      </c>
      <c r="N52" s="37">
        <v>3800000</v>
      </c>
      <c r="O52" s="33">
        <f>L52-K52</f>
        <v>0</v>
      </c>
      <c r="P52" s="34">
        <v>0</v>
      </c>
    </row>
    <row r="53" spans="1:16" ht="15.75" customHeight="1">
      <c r="A53" s="20"/>
      <c r="B53" s="20"/>
      <c r="C53" s="20"/>
      <c r="D53" s="44"/>
      <c r="E53" s="44"/>
      <c r="F53" s="44"/>
      <c r="G53" s="44"/>
      <c r="H53" s="64"/>
      <c r="I53" s="64"/>
      <c r="J53" s="31" t="s">
        <v>68</v>
      </c>
      <c r="K53" s="37">
        <v>8642000</v>
      </c>
      <c r="L53" s="37">
        <v>10540000</v>
      </c>
      <c r="M53" s="42">
        <v>0</v>
      </c>
      <c r="N53" s="41">
        <v>10540000</v>
      </c>
      <c r="O53" s="33">
        <f>L53-K53</f>
        <v>1898000</v>
      </c>
      <c r="P53" s="34">
        <v>0.2196</v>
      </c>
    </row>
    <row r="54" spans="4:220" s="16" customFormat="1" ht="15.75" customHeight="1">
      <c r="D54" s="40"/>
      <c r="E54" s="40"/>
      <c r="F54" s="40"/>
      <c r="G54" s="40"/>
      <c r="H54" s="64"/>
      <c r="I54" s="64"/>
      <c r="J54" s="14" t="s">
        <v>106</v>
      </c>
      <c r="K54" s="37">
        <v>2050000</v>
      </c>
      <c r="L54" s="37">
        <v>0</v>
      </c>
      <c r="M54" s="35">
        <v>0</v>
      </c>
      <c r="N54" s="35">
        <v>0</v>
      </c>
      <c r="O54" s="33" t="s">
        <v>128</v>
      </c>
      <c r="P54" s="34" t="s">
        <v>112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</row>
    <row r="55" spans="4:220" s="16" customFormat="1" ht="13.5">
      <c r="D55" s="40"/>
      <c r="E55" s="40"/>
      <c r="F55" s="40"/>
      <c r="G55" s="40"/>
      <c r="H55" s="64"/>
      <c r="I55" s="64"/>
      <c r="J55" s="14" t="s">
        <v>102</v>
      </c>
      <c r="K55" s="37">
        <v>50000000</v>
      </c>
      <c r="L55" s="37">
        <v>0</v>
      </c>
      <c r="M55" s="35">
        <v>0</v>
      </c>
      <c r="N55" s="35">
        <v>0</v>
      </c>
      <c r="O55" s="33" t="s">
        <v>129</v>
      </c>
      <c r="P55" s="34" t="s">
        <v>112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</row>
    <row r="56" spans="1:18" ht="13.5">
      <c r="A56" s="16"/>
      <c r="B56" s="16"/>
      <c r="C56" s="16"/>
      <c r="D56" s="40"/>
      <c r="E56" s="40"/>
      <c r="F56" s="40"/>
      <c r="G56" s="40"/>
      <c r="H56" s="65"/>
      <c r="I56" s="65"/>
      <c r="J56" s="16"/>
      <c r="K56" s="40"/>
      <c r="L56" s="37"/>
      <c r="M56" s="40"/>
      <c r="N56" s="40"/>
      <c r="O56" s="40"/>
      <c r="P56" s="40"/>
      <c r="Q56" s="21"/>
      <c r="R56" s="21"/>
    </row>
  </sheetData>
  <sheetProtection/>
  <mergeCells count="74">
    <mergeCell ref="F32:G32"/>
    <mergeCell ref="A29:E29"/>
    <mergeCell ref="A31:G31"/>
    <mergeCell ref="B17:C17"/>
    <mergeCell ref="A20:C20"/>
    <mergeCell ref="B21:C21"/>
    <mergeCell ref="A24:C24"/>
    <mergeCell ref="B25:C25"/>
    <mergeCell ref="B37:C37"/>
    <mergeCell ref="A34:C34"/>
    <mergeCell ref="H34:J34"/>
    <mergeCell ref="B35:C35"/>
    <mergeCell ref="I35:J35"/>
    <mergeCell ref="E32:E33"/>
    <mergeCell ref="A32:A33"/>
    <mergeCell ref="B32:B33"/>
    <mergeCell ref="C32:C33"/>
    <mergeCell ref="D32:D33"/>
    <mergeCell ref="H31:P31"/>
    <mergeCell ref="I21:J21"/>
    <mergeCell ref="O32:P32"/>
    <mergeCell ref="K32:K33"/>
    <mergeCell ref="H32:H33"/>
    <mergeCell ref="L32:N32"/>
    <mergeCell ref="J32:J33"/>
    <mergeCell ref="I32:I33"/>
    <mergeCell ref="N29:P29"/>
    <mergeCell ref="O30:P30"/>
    <mergeCell ref="I39:J39"/>
    <mergeCell ref="H38:J38"/>
    <mergeCell ref="A39:C39"/>
    <mergeCell ref="B43:C43"/>
    <mergeCell ref="A46:C46"/>
    <mergeCell ref="B47:C47"/>
    <mergeCell ref="I41:J41"/>
    <mergeCell ref="I46:J46"/>
    <mergeCell ref="B40:C40"/>
    <mergeCell ref="A42:C42"/>
    <mergeCell ref="A16:C16"/>
    <mergeCell ref="I16:J16"/>
    <mergeCell ref="H4:H5"/>
    <mergeCell ref="I4:I5"/>
    <mergeCell ref="B4:B5"/>
    <mergeCell ref="D4:D5"/>
    <mergeCell ref="B13:C13"/>
    <mergeCell ref="C4:C5"/>
    <mergeCell ref="A7:C7"/>
    <mergeCell ref="H7:J7"/>
    <mergeCell ref="A6:C6"/>
    <mergeCell ref="B8:C8"/>
    <mergeCell ref="E4:E5"/>
    <mergeCell ref="A4:A5"/>
    <mergeCell ref="I8:J8"/>
    <mergeCell ref="H6:J6"/>
    <mergeCell ref="A12:C12"/>
    <mergeCell ref="A1:P1"/>
    <mergeCell ref="O2:P2"/>
    <mergeCell ref="A3:G3"/>
    <mergeCell ref="H3:P3"/>
    <mergeCell ref="O4:P4"/>
    <mergeCell ref="K4:K5"/>
    <mergeCell ref="L4:N4"/>
    <mergeCell ref="F4:G4"/>
    <mergeCell ref="J4:J5"/>
    <mergeCell ref="I49:I56"/>
    <mergeCell ref="H39:H56"/>
    <mergeCell ref="H35:H37"/>
    <mergeCell ref="I36:I37"/>
    <mergeCell ref="I42:I45"/>
    <mergeCell ref="H8:H28"/>
    <mergeCell ref="I9:I15"/>
    <mergeCell ref="I17:I20"/>
    <mergeCell ref="I22:I28"/>
    <mergeCell ref="I48:J48"/>
  </mergeCells>
  <printOptions/>
  <pageMargins left="0.7480314960629921" right="0.7480314960629921" top="0.9448818897637796" bottom="0.90551181102362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2020-11-17T07:35:39Z</cp:lastPrinted>
  <dcterms:created xsi:type="dcterms:W3CDTF">2006-10-02T05:32:14Z</dcterms:created>
  <dcterms:modified xsi:type="dcterms:W3CDTF">2021-12-15T02:01:44Z</dcterms:modified>
  <cp:category/>
  <cp:version/>
  <cp:contentType/>
  <cp:contentStatus/>
</cp:coreProperties>
</file>